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ETAP_VII" sheetId="1" r:id="rId1"/>
    <sheet name="I_ZIMNAR_2009_Dobrodzien" sheetId="2" r:id="rId2"/>
    <sheet name="I_ZIPNAR_2009_Dobrodzien" sheetId="3" r:id="rId3"/>
  </sheets>
  <definedNames>
    <definedName name="_xlnm._FilterDatabase" localSheetId="1" hidden="1">'I_ZIMNAR_2009_Dobrodzien'!$A$3:$AW$121</definedName>
    <definedName name="_xlnm._FilterDatabase" localSheetId="2" hidden="1">'I_ZIPNAR_2009_Dobrodzien'!$A$3:$AU$30</definedName>
    <definedName name="_xlnm.Print_Area" localSheetId="1">'I_ZIMNAR_2009_Dobrodzien'!$A$1:$V$121</definedName>
    <definedName name="_xlnm.Print_Area" localSheetId="2">'I_ZIPNAR_2009_Dobrodzien'!$A$1:$AO$30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<sst xmlns="http://schemas.openxmlformats.org/spreadsheetml/2006/main" count="957" uniqueCount="265">
  <si>
    <t>Rocznik</t>
  </si>
  <si>
    <t>Klub</t>
  </si>
  <si>
    <t>LP</t>
  </si>
  <si>
    <t>czas etapu</t>
  </si>
  <si>
    <t>średnia na 1 km</t>
  </si>
  <si>
    <t>Płeć</t>
  </si>
  <si>
    <t xml:space="preserve">                               ETAP EXTRA</t>
  </si>
  <si>
    <t>SUMA Etap I-VII</t>
  </si>
  <si>
    <t xml:space="preserve">                               ETAP I- 6 km</t>
  </si>
  <si>
    <t xml:space="preserve">                               ETAP II-6 km</t>
  </si>
  <si>
    <t xml:space="preserve">                               ETAP III-6 km</t>
  </si>
  <si>
    <t xml:space="preserve">                               ETAP IV-6 km</t>
  </si>
  <si>
    <t xml:space="preserve">                               ETAP V-6 km</t>
  </si>
  <si>
    <t xml:space="preserve">                               ETAP VI-6 km</t>
  </si>
  <si>
    <t xml:space="preserve">                               ETAP VII-6,2 km</t>
  </si>
  <si>
    <t>42,2 km</t>
  </si>
  <si>
    <t>NR Startowy</t>
  </si>
  <si>
    <t>Kategoria</t>
  </si>
  <si>
    <t>dystans</t>
  </si>
  <si>
    <t>6 km</t>
  </si>
  <si>
    <t xml:space="preserve">Suma </t>
  </si>
  <si>
    <t>M-ce na I</t>
  </si>
  <si>
    <t>M-ce na II</t>
  </si>
  <si>
    <t>M-ce na III</t>
  </si>
  <si>
    <t>M-ce na IV</t>
  </si>
  <si>
    <t>M-ce na V</t>
  </si>
  <si>
    <t>M-ce na VI</t>
  </si>
  <si>
    <t>M-ce na VII</t>
  </si>
  <si>
    <t>Przebiegniete km</t>
  </si>
  <si>
    <t>Debiutanci w maratonie</t>
  </si>
  <si>
    <t xml:space="preserve">średnia etapu na 1km </t>
  </si>
  <si>
    <t>czas generalnie</t>
  </si>
  <si>
    <t xml:space="preserve">przewaga nad sąsiadem </t>
  </si>
  <si>
    <t>w tym             Narciarze</t>
  </si>
  <si>
    <t>sporządził :Janusz Szafarczyk</t>
  </si>
  <si>
    <t>M-ce Extra</t>
  </si>
  <si>
    <t>ilość</t>
  </si>
  <si>
    <t>narciarze na etapach</t>
  </si>
  <si>
    <t>Uwaga : Etap extra nie wlicza się już do sumy</t>
  </si>
  <si>
    <t>Nazwisko i Imię</t>
  </si>
  <si>
    <t>Skończyli maraton poza konkursem</t>
  </si>
  <si>
    <t>czas maratonuetapu</t>
  </si>
  <si>
    <t>miejsce</t>
  </si>
  <si>
    <t>Nieukończyli etapu</t>
  </si>
  <si>
    <t>6,195 km</t>
  </si>
  <si>
    <t>18.01.09</t>
  </si>
  <si>
    <t>25.01.09</t>
  </si>
  <si>
    <t>01.02.09</t>
  </si>
  <si>
    <t>08.02.09</t>
  </si>
  <si>
    <t>15.02.09</t>
  </si>
  <si>
    <t>22.02.09</t>
  </si>
  <si>
    <t>01.03.09</t>
  </si>
  <si>
    <t>08.03.09</t>
  </si>
  <si>
    <t>2009-Osobostarty ogółem</t>
  </si>
  <si>
    <t>21,0975 km</t>
  </si>
  <si>
    <t>3 KM</t>
  </si>
  <si>
    <t>3,0975 KM</t>
  </si>
  <si>
    <t>Skończyli PÓŁMARATON poza konkursem</t>
  </si>
  <si>
    <t>M</t>
  </si>
  <si>
    <t>wiek</t>
  </si>
  <si>
    <t>Kat M</t>
  </si>
  <si>
    <t>Kat K</t>
  </si>
  <si>
    <t>ROK</t>
  </si>
  <si>
    <t>I Zimowy PÓŁMARATON na Raty Dobrodzień  18.01.2009 - 08.03.2009</t>
  </si>
  <si>
    <t>I Zimowy Maraton na Raty Dobrodzień  18.01.2009 - 08.03.2009</t>
  </si>
  <si>
    <t>Szwed Krzysztof</t>
  </si>
  <si>
    <t>Markowski Zbigniew</t>
  </si>
  <si>
    <t>Gołek Diana</t>
  </si>
  <si>
    <t>Górski Zbigniew</t>
  </si>
  <si>
    <t>WKB Meta Lubliniec</t>
  </si>
  <si>
    <t>Małek Janusz</t>
  </si>
  <si>
    <t>Dobrodzień</t>
  </si>
  <si>
    <t>K</t>
  </si>
  <si>
    <t>Bysiec Czesław</t>
  </si>
  <si>
    <t>Nowak Marek</t>
  </si>
  <si>
    <t>Start Dobrodzień</t>
  </si>
  <si>
    <t>Markiewicz Wiesław</t>
  </si>
  <si>
    <t>Żółwik Opole</t>
  </si>
  <si>
    <t>Markiewicz Sabina</t>
  </si>
  <si>
    <t>Kały</t>
  </si>
  <si>
    <t>Musiał Janina</t>
  </si>
  <si>
    <t>Grabiński Tomasz</t>
  </si>
  <si>
    <t>Pachuta Krzysztof</t>
  </si>
  <si>
    <t>Bieg Opolski</t>
  </si>
  <si>
    <t>Kurtz Joachim</t>
  </si>
  <si>
    <t>Koj Piotr</t>
  </si>
  <si>
    <t>Urbanek Tadeusz</t>
  </si>
  <si>
    <t>Pludry</t>
  </si>
  <si>
    <t>Urbanek Barbara</t>
  </si>
  <si>
    <t>Kardas Marianna</t>
  </si>
  <si>
    <t>Kardas Ruta</t>
  </si>
  <si>
    <t>Włodarz Józef</t>
  </si>
  <si>
    <t>Włodarz Gizela</t>
  </si>
  <si>
    <t>Urbanek Ewelina</t>
  </si>
  <si>
    <t>Sękowska Wiesława</t>
  </si>
  <si>
    <t>Ozimek</t>
  </si>
  <si>
    <t>Więckowski Paweł</t>
  </si>
  <si>
    <t>Tarnawski Magdalena</t>
  </si>
  <si>
    <t>Olesno</t>
  </si>
  <si>
    <t>Górska Weronika</t>
  </si>
  <si>
    <t>Jelonek Zenona</t>
  </si>
  <si>
    <t>Majba Janina</t>
  </si>
  <si>
    <t>Majba Barbara</t>
  </si>
  <si>
    <t>Skorupa Damian</t>
  </si>
  <si>
    <t>Maleska Janusz</t>
  </si>
  <si>
    <t>Jainta Dawid</t>
  </si>
  <si>
    <t>Dulski Daniel</t>
  </si>
  <si>
    <t>Markowski Adam</t>
  </si>
  <si>
    <t>Stalmach Leszek</t>
  </si>
  <si>
    <t>Bryła Aleksandra</t>
  </si>
  <si>
    <t>Szraucner Mirosław</t>
  </si>
  <si>
    <t>Zembroń Mariusz</t>
  </si>
  <si>
    <t>Sikora Grzegorz</t>
  </si>
  <si>
    <t>Pawonków</t>
  </si>
  <si>
    <t>Kucharczyk Tomasz</t>
  </si>
  <si>
    <t>Lissy Janusz</t>
  </si>
  <si>
    <t>Maruszczyk Dorota</t>
  </si>
  <si>
    <t>Gregotowicz Lidia</t>
  </si>
  <si>
    <t>Adamska Urszula</t>
  </si>
  <si>
    <t>Konik Andrzej</t>
  </si>
  <si>
    <t>Debiutanci w półmaratonie</t>
  </si>
  <si>
    <t>Włodarz-Kempa Alicja</t>
  </si>
  <si>
    <t>Rembielak Mariusz</t>
  </si>
  <si>
    <t>Koprek Edmund</t>
  </si>
  <si>
    <t>Skorupa Katarzyna</t>
  </si>
  <si>
    <t>Kolisz Andrzej</t>
  </si>
  <si>
    <t>Konik Irena</t>
  </si>
  <si>
    <t>Gawłowski Andrzej</t>
  </si>
  <si>
    <t>10 WPD Wrocław</t>
  </si>
  <si>
    <t>Grunwald 1411 Opole</t>
  </si>
  <si>
    <t>Krain Agata</t>
  </si>
  <si>
    <t>OSP Potępa</t>
  </si>
  <si>
    <t>Maciuch Bożena</t>
  </si>
  <si>
    <t>Cichoń Katarzyna</t>
  </si>
  <si>
    <t>Wildau Jessica</t>
  </si>
  <si>
    <t>Rzędowice</t>
  </si>
  <si>
    <t>Wildau Ewa</t>
  </si>
  <si>
    <t>Seget Urszula</t>
  </si>
  <si>
    <t>Krzywoń Sylwia</t>
  </si>
  <si>
    <t>Koj Lidia</t>
  </si>
  <si>
    <t>Lichota Krystyna</t>
  </si>
  <si>
    <t>Kocyba Henryk</t>
  </si>
  <si>
    <t>Świerc Marcin</t>
  </si>
  <si>
    <t>Lichota Rajmund</t>
  </si>
  <si>
    <t>Rodzaj Biegu</t>
  </si>
  <si>
    <t>B</t>
  </si>
  <si>
    <t>NW - Nordic Walking</t>
  </si>
  <si>
    <t xml:space="preserve">NW  </t>
  </si>
  <si>
    <t>B - Bieg</t>
  </si>
  <si>
    <t>Nordic Walking (1)</t>
  </si>
  <si>
    <t>suma lat</t>
  </si>
  <si>
    <t>średnia wieku</t>
  </si>
  <si>
    <t>NW</t>
  </si>
  <si>
    <t>r-k wg rzodzaju</t>
  </si>
  <si>
    <t>M20</t>
  </si>
  <si>
    <t>M16</t>
  </si>
  <si>
    <t>M40</t>
  </si>
  <si>
    <t>K16</t>
  </si>
  <si>
    <t>M30</t>
  </si>
  <si>
    <t>M50</t>
  </si>
  <si>
    <t>M60</t>
  </si>
  <si>
    <t>K50</t>
  </si>
  <si>
    <t>K36</t>
  </si>
  <si>
    <t>Kardas Krzysztof</t>
  </si>
  <si>
    <t>Stare Budkowice</t>
  </si>
  <si>
    <t>Koziol Sebastian</t>
  </si>
  <si>
    <t>Otrzonsek Manfred</t>
  </si>
  <si>
    <t>Otrzonsek Irena</t>
  </si>
  <si>
    <t>Jańta Anna</t>
  </si>
  <si>
    <t>Szemrowice</t>
  </si>
  <si>
    <t>Oliwa Urszula</t>
  </si>
  <si>
    <t>Konik Ryszard</t>
  </si>
  <si>
    <t>Adler Anna</t>
  </si>
  <si>
    <t>Makowczyce</t>
  </si>
  <si>
    <t>Koj Mateusz</t>
  </si>
  <si>
    <t>Szablicki Aleksy</t>
  </si>
  <si>
    <t>Dylong Andrzej</t>
  </si>
  <si>
    <t>Kapela Marek</t>
  </si>
  <si>
    <t>Kontny Lidia</t>
  </si>
  <si>
    <t>Dylong Brygida</t>
  </si>
  <si>
    <t>Pilarska Karolina</t>
  </si>
  <si>
    <t>Rosiński Zbigniew</t>
  </si>
  <si>
    <t>Pacan Krzysztof</t>
  </si>
  <si>
    <t>Konik Gabriela</t>
  </si>
  <si>
    <t>Kler Sebastian</t>
  </si>
  <si>
    <t>Wyderka Jennifer</t>
  </si>
  <si>
    <t>Setkowicz Rafał</t>
  </si>
  <si>
    <t>Maratończyk Dobrodzień</t>
  </si>
  <si>
    <t>Duda Kamil</t>
  </si>
  <si>
    <t>Mika Patryk</t>
  </si>
  <si>
    <t>Maratończyk Dobrodziń</t>
  </si>
  <si>
    <t>Fryc Paweł</t>
  </si>
  <si>
    <t>Żyta Artur</t>
  </si>
  <si>
    <t>Broncel Zbigniew</t>
  </si>
  <si>
    <t>Kubiciel Krystian</t>
  </si>
  <si>
    <t>Koziol Krzysztof</t>
  </si>
  <si>
    <t>Petryk Adam</t>
  </si>
  <si>
    <t>Lubecko</t>
  </si>
  <si>
    <t>Wieszołek Grzegorz</t>
  </si>
  <si>
    <t>Gosławice</t>
  </si>
  <si>
    <t>4/1.</t>
  </si>
  <si>
    <t>Rekord Trasy (M)</t>
  </si>
  <si>
    <t>Rekord Trasy (K)</t>
  </si>
  <si>
    <t>Pilarska Karolina 0:23:45</t>
  </si>
  <si>
    <t>II Etap 2009</t>
  </si>
  <si>
    <t>IV Etap 2009</t>
  </si>
  <si>
    <t>Bryła Aleksandra 0:13:22</t>
  </si>
  <si>
    <t>Strata do leadera</t>
  </si>
  <si>
    <t>Szafarczyk Wiktoria</t>
  </si>
  <si>
    <t>Sieraków</t>
  </si>
  <si>
    <t>Palenga Daniela</t>
  </si>
  <si>
    <t>Kaczmarczyk Krystyna</t>
  </si>
  <si>
    <t>Miozga Renata</t>
  </si>
  <si>
    <t>Szafarczyk Alicja</t>
  </si>
  <si>
    <t>Kordziński Kazimierz</t>
  </si>
  <si>
    <t>Kędzierski Zenin</t>
  </si>
  <si>
    <t>OSIR Strzelce Opolskie</t>
  </si>
  <si>
    <t>Ścigocki Jan</t>
  </si>
  <si>
    <t>Dylong Jolanta</t>
  </si>
  <si>
    <t>Noras Irena</t>
  </si>
  <si>
    <t>Krzyśko Barbara</t>
  </si>
  <si>
    <t>Kaziur Irena</t>
  </si>
  <si>
    <t>Imiełowski Bolesław</t>
  </si>
  <si>
    <t>Imiełowska Helena</t>
  </si>
  <si>
    <t>Zawadzkie</t>
  </si>
  <si>
    <t>Smoliński Sławomir</t>
  </si>
  <si>
    <t>Matuszewski Jacek</t>
  </si>
  <si>
    <t>TKKF Trucht Jarocin</t>
  </si>
  <si>
    <t>w tym :   Kobiety (4)</t>
  </si>
  <si>
    <t>Mrugała Urszula</t>
  </si>
  <si>
    <t>Dziedzic Edward</t>
  </si>
  <si>
    <t>Grabowski Jarosław</t>
  </si>
  <si>
    <t>Liswarta Krzepice</t>
  </si>
  <si>
    <t>Widera Tomasz</t>
  </si>
  <si>
    <t>Kierat Szymon</t>
  </si>
  <si>
    <t>Dykta Brygida</t>
  </si>
  <si>
    <t>Chaładus Karina</t>
  </si>
  <si>
    <t>Mrugała Karina</t>
  </si>
  <si>
    <t>Urbanek Łukasz</t>
  </si>
  <si>
    <t>Młynarska Mariola</t>
  </si>
  <si>
    <t>Anzel Janina</t>
  </si>
  <si>
    <t>Szafarczyk Janusz</t>
  </si>
  <si>
    <t xml:space="preserve">                               ETAP I- 3 km</t>
  </si>
  <si>
    <t xml:space="preserve">                               ETAP II-3 km</t>
  </si>
  <si>
    <t xml:space="preserve">                               ETAP III-3 km</t>
  </si>
  <si>
    <t xml:space="preserve">                               ETAP IV-3 km</t>
  </si>
  <si>
    <t xml:space="preserve">                               ETAP V-3 km</t>
  </si>
  <si>
    <t xml:space="preserve">                               ETAP VI-3 km</t>
  </si>
  <si>
    <t xml:space="preserve">                               ETAP VII-3,097 km</t>
  </si>
  <si>
    <t>Razem 16 osób startowało przynajmniej 1 raz</t>
  </si>
  <si>
    <t>Grabowski Jarosław 0:10:25</t>
  </si>
  <si>
    <t>VII Etap 2009</t>
  </si>
  <si>
    <t>VII Etap 2009 (wynik przeliczony na 3 km)</t>
  </si>
  <si>
    <t>Razem 107 osób startowało przynajmniej 1 raz</t>
  </si>
  <si>
    <t>NU</t>
  </si>
  <si>
    <t>6/2.</t>
  </si>
  <si>
    <t>32/3.</t>
  </si>
  <si>
    <t>35/4.</t>
  </si>
  <si>
    <t>45/5.</t>
  </si>
  <si>
    <t>w tym :        Kobiety (51)</t>
  </si>
  <si>
    <t>w przeliczeniu na 6 km</t>
  </si>
  <si>
    <t xml:space="preserve">Świerc Marcin 0:20:16 </t>
  </si>
  <si>
    <t>Nordic Walking (53)</t>
  </si>
  <si>
    <t>I Zimowy Maraton na Raty Dobrodzień  ETAP VII 6,195 km 01.03.2009</t>
  </si>
  <si>
    <t>tylko 4 km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</si>
</sst>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  <numFmt numFmtId="176" formatCode="0.0000000"/>
  </numFmts>
  <fonts count="79">
    <font>
      <sz val="10"/>
      <name val="Arial CE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b/>
      <sz val="13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i/>
      <sz val="8"/>
      <name val="Verdana"/>
      <family val="2"/>
    </font>
    <font>
      <sz val="14.25"/>
      <name val="Arial CE"/>
      <family val="2"/>
    </font>
    <font>
      <b/>
      <sz val="22.25"/>
      <name val="Arial CE"/>
      <family val="0"/>
    </font>
    <font>
      <b/>
      <sz val="18.5"/>
      <name val="Arial CE"/>
      <family val="0"/>
    </font>
    <font>
      <sz val="18.5"/>
      <name val="Arial CE"/>
      <family val="0"/>
    </font>
    <font>
      <b/>
      <sz val="23.25"/>
      <name val="Arial CE"/>
      <family val="0"/>
    </font>
    <font>
      <b/>
      <sz val="21.25"/>
      <name val="Arial CE"/>
      <family val="0"/>
    </font>
    <font>
      <sz val="21.25"/>
      <name val="Arial CE"/>
      <family val="0"/>
    </font>
    <font>
      <sz val="19.25"/>
      <name val="Arial CE"/>
      <family val="0"/>
    </font>
    <font>
      <b/>
      <sz val="19"/>
      <name val="Arial CE"/>
      <family val="0"/>
    </font>
    <font>
      <sz val="8"/>
      <name val="Tahom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i/>
      <sz val="7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.5"/>
      <name val="Verdana"/>
      <family val="2"/>
    </font>
    <font>
      <b/>
      <sz val="10"/>
      <color indexed="10"/>
      <name val="Arial CE"/>
      <family val="0"/>
    </font>
    <font>
      <i/>
      <sz val="6"/>
      <name val="Verdana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i/>
      <sz val="14"/>
      <name val="Arial CE"/>
      <family val="0"/>
    </font>
    <font>
      <sz val="14"/>
      <name val="Arial CE"/>
      <family val="0"/>
    </font>
    <font>
      <b/>
      <sz val="15.25"/>
      <name val="Arial CE"/>
      <family val="0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8"/>
      <name val="Arial CE"/>
      <family val="2"/>
    </font>
    <font>
      <b/>
      <sz val="19.25"/>
      <name val="Arial CE"/>
      <family val="0"/>
    </font>
    <font>
      <b/>
      <sz val="17.25"/>
      <name val="Arial CE"/>
      <family val="0"/>
    </font>
    <font>
      <b/>
      <sz val="9"/>
      <color indexed="18"/>
      <name val="Arial"/>
      <family val="0"/>
    </font>
    <font>
      <sz val="10"/>
      <name val="Verdana"/>
      <family val="2"/>
    </font>
    <font>
      <b/>
      <sz val="8"/>
      <color indexed="19"/>
      <name val="Verdana"/>
      <family val="2"/>
    </font>
    <font>
      <sz val="8"/>
      <color indexed="19"/>
      <name val="Verdana"/>
      <family val="2"/>
    </font>
    <font>
      <sz val="10"/>
      <color indexed="19"/>
      <name val="Arial CE"/>
      <family val="0"/>
    </font>
    <font>
      <i/>
      <sz val="8"/>
      <color indexed="62"/>
      <name val="Verdana"/>
      <family val="2"/>
    </font>
    <font>
      <i/>
      <sz val="8"/>
      <color indexed="62"/>
      <name val="Arial"/>
      <family val="2"/>
    </font>
    <font>
      <i/>
      <sz val="10"/>
      <color indexed="62"/>
      <name val="Arial CE"/>
      <family val="0"/>
    </font>
    <font>
      <i/>
      <sz val="9"/>
      <color indexed="62"/>
      <name val="Arial"/>
      <family val="2"/>
    </font>
    <font>
      <i/>
      <sz val="10"/>
      <color indexed="62"/>
      <name val="Arial"/>
      <family val="2"/>
    </font>
    <font>
      <sz val="8"/>
      <name val="Arial CE"/>
      <family val="0"/>
    </font>
    <font>
      <i/>
      <sz val="8"/>
      <color indexed="18"/>
      <name val="Verdana"/>
      <family val="2"/>
    </font>
    <font>
      <sz val="8"/>
      <color indexed="10"/>
      <name val="Verdana"/>
      <family val="2"/>
    </font>
    <font>
      <sz val="8"/>
      <color indexed="10"/>
      <name val="Arial"/>
      <family val="2"/>
    </font>
    <font>
      <sz val="10"/>
      <color indexed="10"/>
      <name val="Arial CE"/>
      <family val="0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10"/>
      <name val="Verdana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sz val="7"/>
      <color indexed="10"/>
      <name val="Verdana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i/>
      <sz val="8"/>
      <color indexed="62"/>
      <name val="Verdana"/>
      <family val="2"/>
    </font>
    <font>
      <b/>
      <i/>
      <sz val="8"/>
      <color indexed="10"/>
      <name val="Verdana"/>
      <family val="2"/>
    </font>
    <font>
      <b/>
      <i/>
      <sz val="8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8"/>
      <color indexed="62"/>
      <name val="Arial"/>
      <family val="2"/>
    </font>
    <font>
      <b/>
      <i/>
      <sz val="10"/>
      <color indexed="62"/>
      <name val="Arial CE"/>
      <family val="0"/>
    </font>
    <font>
      <b/>
      <i/>
      <sz val="10"/>
      <color indexed="62"/>
      <name val="Arial"/>
      <family val="2"/>
    </font>
    <font>
      <b/>
      <i/>
      <sz val="9"/>
      <color indexed="62"/>
      <name val="Arial"/>
      <family val="2"/>
    </font>
    <font>
      <i/>
      <sz val="8"/>
      <color indexed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thin">
        <color indexed="8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medium"/>
      <right style="thin">
        <color indexed="8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>
        <color indexed="8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>
        <color indexed="8"/>
      </left>
      <right style="thin">
        <color indexed="8"/>
      </right>
      <top style="double"/>
      <bottom style="thin"/>
    </border>
    <border>
      <left style="medium"/>
      <right style="thin">
        <color indexed="8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>
      <alignment/>
      <protection/>
    </xf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6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46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 horizontal="center"/>
    </xf>
    <xf numFmtId="46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8" fontId="5" fillId="0" borderId="1" xfId="0" applyNumberFormat="1" applyFont="1" applyFill="1" applyBorder="1" applyAlignment="1">
      <alignment horizontal="center" wrapText="1"/>
    </xf>
    <xf numFmtId="168" fontId="6" fillId="0" borderId="3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6" fillId="0" borderId="2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168" fontId="1" fillId="2" borderId="2" xfId="0" applyNumberFormat="1" applyFont="1" applyFill="1" applyBorder="1" applyAlignment="1">
      <alignment horizontal="center" wrapText="1"/>
    </xf>
    <xf numFmtId="168" fontId="5" fillId="2" borderId="5" xfId="0" applyNumberFormat="1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/>
    </xf>
    <xf numFmtId="0" fontId="9" fillId="0" borderId="7" xfId="0" applyFont="1" applyFill="1" applyBorder="1" applyAlignment="1">
      <alignment horizontal="right"/>
    </xf>
    <xf numFmtId="0" fontId="9" fillId="0" borderId="8" xfId="0" applyFont="1" applyFill="1" applyBorder="1" applyAlignment="1">
      <alignment/>
    </xf>
    <xf numFmtId="0" fontId="3" fillId="0" borderId="9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" fontId="8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68" fontId="8" fillId="0" borderId="12" xfId="0" applyNumberFormat="1" applyFont="1" applyFill="1" applyBorder="1" applyAlignment="1">
      <alignment horizontal="center"/>
    </xf>
    <xf numFmtId="168" fontId="2" fillId="0" borderId="12" xfId="0" applyNumberFormat="1" applyFont="1" applyBorder="1" applyAlignment="1">
      <alignment horizontal="center"/>
    </xf>
    <xf numFmtId="168" fontId="20" fillId="0" borderId="13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right"/>
    </xf>
    <xf numFmtId="46" fontId="8" fillId="2" borderId="16" xfId="0" applyNumberFormat="1" applyFont="1" applyFill="1" applyBorder="1" applyAlignment="1">
      <alignment horizontal="center"/>
    </xf>
    <xf numFmtId="168" fontId="8" fillId="2" borderId="16" xfId="0" applyNumberFormat="1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center"/>
    </xf>
    <xf numFmtId="21" fontId="8" fillId="2" borderId="16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46" fontId="0" fillId="0" borderId="0" xfId="0" applyNumberFormat="1" applyAlignment="1">
      <alignment/>
    </xf>
    <xf numFmtId="0" fontId="5" fillId="2" borderId="19" xfId="0" applyFont="1" applyFill="1" applyBorder="1" applyAlignment="1">
      <alignment horizontal="center" wrapText="1"/>
    </xf>
    <xf numFmtId="46" fontId="1" fillId="2" borderId="15" xfId="0" applyNumberFormat="1" applyFont="1" applyFill="1" applyBorder="1" applyAlignment="1">
      <alignment horizontal="center"/>
    </xf>
    <xf numFmtId="1" fontId="1" fillId="2" borderId="16" xfId="0" applyNumberFormat="1" applyFont="1" applyFill="1" applyBorder="1" applyAlignment="1">
      <alignment horizontal="center"/>
    </xf>
    <xf numFmtId="21" fontId="1" fillId="2" borderId="16" xfId="0" applyNumberFormat="1" applyFont="1" applyFill="1" applyBorder="1" applyAlignment="1">
      <alignment horizontal="center"/>
    </xf>
    <xf numFmtId="46" fontId="1" fillId="2" borderId="16" xfId="0" applyNumberFormat="1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20" fontId="5" fillId="0" borderId="22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2" borderId="24" xfId="0" applyFont="1" applyFill="1" applyBorder="1" applyAlignment="1">
      <alignment horizontal="center"/>
    </xf>
    <xf numFmtId="21" fontId="7" fillId="2" borderId="25" xfId="0" applyNumberFormat="1" applyFont="1" applyFill="1" applyBorder="1" applyAlignment="1">
      <alignment horizontal="center"/>
    </xf>
    <xf numFmtId="46" fontId="1" fillId="2" borderId="2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21" fontId="2" fillId="2" borderId="16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right" wrapText="1"/>
    </xf>
    <xf numFmtId="0" fontId="6" fillId="0" borderId="2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3" fontId="6" fillId="0" borderId="29" xfId="0" applyNumberFormat="1" applyFont="1" applyFill="1" applyBorder="1" applyAlignment="1">
      <alignment horizontal="center" wrapText="1"/>
    </xf>
    <xf numFmtId="0" fontId="27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center"/>
    </xf>
    <xf numFmtId="0" fontId="9" fillId="4" borderId="30" xfId="0" applyFont="1" applyFill="1" applyBorder="1" applyAlignment="1">
      <alignment/>
    </xf>
    <xf numFmtId="21" fontId="2" fillId="2" borderId="31" xfId="0" applyNumberFormat="1" applyFont="1" applyFill="1" applyBorder="1" applyAlignment="1">
      <alignment horizontal="center" wrapText="1"/>
    </xf>
    <xf numFmtId="168" fontId="2" fillId="2" borderId="32" xfId="0" applyNumberFormat="1" applyFont="1" applyFill="1" applyBorder="1" applyAlignment="1">
      <alignment horizontal="center" wrapText="1"/>
    </xf>
    <xf numFmtId="167" fontId="2" fillId="2" borderId="33" xfId="0" applyNumberFormat="1" applyFont="1" applyFill="1" applyBorder="1" applyAlignment="1">
      <alignment horizontal="center" wrapText="1"/>
    </xf>
    <xf numFmtId="21" fontId="2" fillId="2" borderId="34" xfId="0" applyNumberFormat="1" applyFont="1" applyFill="1" applyBorder="1" applyAlignment="1">
      <alignment horizontal="center"/>
    </xf>
    <xf numFmtId="167" fontId="2" fillId="2" borderId="16" xfId="0" applyNumberFormat="1" applyFont="1" applyFill="1" applyBorder="1" applyAlignment="1">
      <alignment horizontal="center" wrapText="1"/>
    </xf>
    <xf numFmtId="21" fontId="2" fillId="2" borderId="25" xfId="0" applyNumberFormat="1" applyFont="1" applyFill="1" applyBorder="1" applyAlignment="1">
      <alignment horizontal="center"/>
    </xf>
    <xf numFmtId="21" fontId="2" fillId="0" borderId="15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left"/>
    </xf>
    <xf numFmtId="21" fontId="7" fillId="0" borderId="0" xfId="0" applyNumberFormat="1" applyFont="1" applyFill="1" applyBorder="1" applyAlignment="1">
      <alignment horizontal="center"/>
    </xf>
    <xf numFmtId="21" fontId="2" fillId="0" borderId="0" xfId="0" applyNumberFormat="1" applyFont="1" applyFill="1" applyBorder="1" applyAlignment="1">
      <alignment horizontal="center"/>
    </xf>
    <xf numFmtId="46" fontId="0" fillId="0" borderId="0" xfId="0" applyNumberFormat="1" applyFill="1" applyAlignment="1">
      <alignment/>
    </xf>
    <xf numFmtId="20" fontId="5" fillId="2" borderId="2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1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171" fontId="25" fillId="2" borderId="16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0" fontId="6" fillId="5" borderId="35" xfId="0" applyFont="1" applyFill="1" applyBorder="1" applyAlignment="1">
      <alignment horizontal="center" wrapText="1"/>
    </xf>
    <xf numFmtId="0" fontId="6" fillId="5" borderId="36" xfId="0" applyFont="1" applyFill="1" applyBorder="1" applyAlignment="1">
      <alignment horizontal="center" wrapText="1"/>
    </xf>
    <xf numFmtId="21" fontId="2" fillId="0" borderId="31" xfId="0" applyNumberFormat="1" applyFont="1" applyFill="1" applyBorder="1" applyAlignment="1">
      <alignment horizontal="center" wrapText="1"/>
    </xf>
    <xf numFmtId="21" fontId="35" fillId="0" borderId="22" xfId="18" applyNumberFormat="1" applyFont="1" applyFill="1" applyBorder="1" applyAlignment="1">
      <alignment horizontal="center" vertical="center"/>
      <protection/>
    </xf>
    <xf numFmtId="21" fontId="35" fillId="0" borderId="36" xfId="18" applyNumberFormat="1" applyFont="1" applyFill="1" applyBorder="1" applyAlignment="1">
      <alignment horizontal="center" vertical="center"/>
      <protection/>
    </xf>
    <xf numFmtId="21" fontId="2" fillId="0" borderId="9" xfId="0" applyNumberFormat="1" applyFont="1" applyFill="1" applyBorder="1" applyAlignment="1">
      <alignment horizontal="center" wrapText="1"/>
    </xf>
    <xf numFmtId="21" fontId="35" fillId="0" borderId="37" xfId="18" applyNumberFormat="1" applyFont="1" applyFill="1" applyBorder="1" applyAlignment="1">
      <alignment horizontal="center" vertical="center"/>
      <protection/>
    </xf>
    <xf numFmtId="21" fontId="35" fillId="0" borderId="33" xfId="18" applyNumberFormat="1" applyFont="1" applyFill="1" applyBorder="1" applyAlignment="1">
      <alignment horizontal="center" vertical="center"/>
      <protection/>
    </xf>
    <xf numFmtId="0" fontId="2" fillId="5" borderId="38" xfId="0" applyFont="1" applyFill="1" applyBorder="1" applyAlignment="1">
      <alignment horizontal="right"/>
    </xf>
    <xf numFmtId="167" fontId="1" fillId="2" borderId="16" xfId="0" applyNumberFormat="1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67" fontId="1" fillId="0" borderId="41" xfId="0" applyNumberFormat="1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" fillId="0" borderId="22" xfId="0" applyFont="1" applyFill="1" applyBorder="1" applyAlignment="1">
      <alignment horizontal="right" wrapText="1"/>
    </xf>
    <xf numFmtId="0" fontId="2" fillId="0" borderId="22" xfId="0" applyFont="1" applyFill="1" applyBorder="1" applyAlignment="1">
      <alignment wrapText="1"/>
    </xf>
    <xf numFmtId="0" fontId="2" fillId="0" borderId="43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wrapText="1"/>
    </xf>
    <xf numFmtId="1" fontId="2" fillId="0" borderId="11" xfId="0" applyNumberFormat="1" applyFont="1" applyFill="1" applyBorder="1" applyAlignment="1">
      <alignment horizontal="center" wrapText="1"/>
    </xf>
    <xf numFmtId="21" fontId="2" fillId="0" borderId="4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21" fontId="35" fillId="0" borderId="44" xfId="18" applyNumberFormat="1" applyFont="1" applyFill="1" applyBorder="1" applyAlignment="1">
      <alignment horizontal="center" wrapText="1"/>
      <protection/>
    </xf>
    <xf numFmtId="21" fontId="35" fillId="0" borderId="37" xfId="18" applyNumberFormat="1" applyFont="1" applyFill="1" applyBorder="1" applyAlignment="1">
      <alignment horizontal="center" wrapText="1"/>
      <protection/>
    </xf>
    <xf numFmtId="21" fontId="2" fillId="0" borderId="34" xfId="0" applyNumberFormat="1" applyFont="1" applyFill="1" applyBorder="1" applyAlignment="1">
      <alignment horizontal="center"/>
    </xf>
    <xf numFmtId="0" fontId="34" fillId="0" borderId="0" xfId="18" applyFont="1" applyFill="1" applyBorder="1" applyAlignment="1">
      <alignment horizontal="center" vertical="center"/>
      <protection/>
    </xf>
    <xf numFmtId="0" fontId="2" fillId="0" borderId="31" xfId="0" applyFont="1" applyFill="1" applyBorder="1" applyAlignment="1">
      <alignment horizontal="right" wrapText="1"/>
    </xf>
    <xf numFmtId="0" fontId="2" fillId="0" borderId="32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wrapText="1"/>
    </xf>
    <xf numFmtId="0" fontId="2" fillId="0" borderId="33" xfId="0" applyFont="1" applyFill="1" applyBorder="1" applyAlignment="1">
      <alignment horizontal="right" wrapText="1"/>
    </xf>
    <xf numFmtId="0" fontId="2" fillId="0" borderId="45" xfId="0" applyFont="1" applyFill="1" applyBorder="1" applyAlignment="1">
      <alignment wrapText="1"/>
    </xf>
    <xf numFmtId="0" fontId="2" fillId="0" borderId="33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wrapText="1"/>
    </xf>
    <xf numFmtId="1" fontId="2" fillId="0" borderId="46" xfId="0" applyNumberFormat="1" applyFont="1" applyFill="1" applyBorder="1" applyAlignment="1">
      <alignment horizontal="center" wrapText="1"/>
    </xf>
    <xf numFmtId="168" fontId="2" fillId="0" borderId="31" xfId="0" applyNumberFormat="1" applyFont="1" applyFill="1" applyBorder="1" applyAlignment="1">
      <alignment horizontal="center" wrapText="1"/>
    </xf>
    <xf numFmtId="167" fontId="2" fillId="0" borderId="46" xfId="0" applyNumberFormat="1" applyFont="1" applyFill="1" applyBorder="1" applyAlignment="1">
      <alignment horizontal="center" wrapText="1"/>
    </xf>
    <xf numFmtId="0" fontId="34" fillId="0" borderId="0" xfId="18" applyFont="1" applyFill="1" applyBorder="1" applyAlignment="1">
      <alignment wrapText="1"/>
      <protection/>
    </xf>
    <xf numFmtId="0" fontId="34" fillId="0" borderId="0" xfId="18" applyFont="1" applyFill="1" applyBorder="1" applyAlignment="1">
      <alignment horizontal="center" wrapText="1"/>
      <protection/>
    </xf>
    <xf numFmtId="21" fontId="34" fillId="0" borderId="0" xfId="18" applyNumberFormat="1" applyFont="1" applyFill="1" applyBorder="1" applyAlignment="1">
      <alignment horizontal="center" wrapText="1"/>
      <protection/>
    </xf>
    <xf numFmtId="170" fontId="34" fillId="0" borderId="0" xfId="18" applyNumberFormat="1" applyFont="1" applyFill="1" applyBorder="1" applyAlignment="1">
      <alignment horizontal="center" vertical="center" wrapText="1"/>
      <protection/>
    </xf>
    <xf numFmtId="0" fontId="2" fillId="0" borderId="47" xfId="0" applyFont="1" applyFill="1" applyBorder="1" applyAlignment="1">
      <alignment horizontal="center" wrapText="1"/>
    </xf>
    <xf numFmtId="21" fontId="2" fillId="0" borderId="22" xfId="0" applyNumberFormat="1" applyFont="1" applyFill="1" applyBorder="1" applyAlignment="1">
      <alignment horizontal="center" wrapText="1"/>
    </xf>
    <xf numFmtId="0" fontId="34" fillId="0" borderId="0" xfId="18" applyFont="1" applyFill="1" applyBorder="1" applyAlignment="1">
      <alignment wrapText="1"/>
      <protection/>
    </xf>
    <xf numFmtId="0" fontId="34" fillId="0" borderId="0" xfId="18" applyFont="1" applyFill="1" applyBorder="1" applyAlignment="1">
      <alignment horizontal="center" wrapText="1"/>
      <protection/>
    </xf>
    <xf numFmtId="21" fontId="34" fillId="0" borderId="0" xfId="18" applyNumberFormat="1" applyFont="1" applyFill="1" applyBorder="1" applyAlignment="1">
      <alignment horizontal="center" wrapText="1"/>
      <protection/>
    </xf>
    <xf numFmtId="0" fontId="34" fillId="0" borderId="0" xfId="18" applyNumberFormat="1" applyFont="1" applyFill="1" applyBorder="1" applyAlignment="1">
      <alignment horizontal="center" wrapText="1"/>
      <protection/>
    </xf>
    <xf numFmtId="167" fontId="2" fillId="0" borderId="32" xfId="0" applyNumberFormat="1" applyFont="1" applyFill="1" applyBorder="1" applyAlignment="1">
      <alignment horizontal="center" wrapText="1"/>
    </xf>
    <xf numFmtId="168" fontId="2" fillId="0" borderId="9" xfId="0" applyNumberFormat="1" applyFont="1" applyFill="1" applyBorder="1" applyAlignment="1">
      <alignment horizontal="center" wrapText="1"/>
    </xf>
    <xf numFmtId="167" fontId="2" fillId="0" borderId="47" xfId="0" applyNumberFormat="1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21" fontId="2" fillId="2" borderId="15" xfId="0" applyNumberFormat="1" applyFont="1" applyFill="1" applyBorder="1" applyAlignment="1">
      <alignment horizontal="center" wrapText="1"/>
    </xf>
    <xf numFmtId="168" fontId="2" fillId="2" borderId="26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right" wrapText="1"/>
    </xf>
    <xf numFmtId="0" fontId="2" fillId="0" borderId="48" xfId="0" applyFont="1" applyFill="1" applyBorder="1" applyAlignment="1">
      <alignment wrapText="1"/>
    </xf>
    <xf numFmtId="0" fontId="2" fillId="0" borderId="49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wrapText="1"/>
    </xf>
    <xf numFmtId="21" fontId="35" fillId="0" borderId="50" xfId="18" applyNumberFormat="1" applyFont="1" applyFill="1" applyBorder="1" applyAlignment="1">
      <alignment horizontal="center" wrapText="1"/>
      <protection/>
    </xf>
    <xf numFmtId="1" fontId="2" fillId="0" borderId="14" xfId="0" applyNumberFormat="1" applyFont="1" applyFill="1" applyBorder="1" applyAlignment="1">
      <alignment horizontal="center" wrapText="1"/>
    </xf>
    <xf numFmtId="21" fontId="2" fillId="0" borderId="25" xfId="0" applyNumberFormat="1" applyFont="1" applyFill="1" applyBorder="1" applyAlignment="1">
      <alignment horizontal="center"/>
    </xf>
    <xf numFmtId="21" fontId="35" fillId="0" borderId="51" xfId="18" applyNumberFormat="1" applyFont="1" applyFill="1" applyBorder="1" applyAlignment="1">
      <alignment horizontal="center" wrapText="1"/>
      <protection/>
    </xf>
    <xf numFmtId="168" fontId="2" fillId="0" borderId="15" xfId="0" applyNumberFormat="1" applyFont="1" applyFill="1" applyBorder="1" applyAlignment="1">
      <alignment horizontal="center" wrapText="1"/>
    </xf>
    <xf numFmtId="21" fontId="35" fillId="0" borderId="51" xfId="18" applyNumberFormat="1" applyFont="1" applyFill="1" applyBorder="1" applyAlignment="1">
      <alignment horizontal="center" vertical="center"/>
      <protection/>
    </xf>
    <xf numFmtId="21" fontId="2" fillId="0" borderId="52" xfId="0" applyNumberFormat="1" applyFont="1" applyFill="1" applyBorder="1" applyAlignment="1">
      <alignment horizontal="center" wrapText="1"/>
    </xf>
    <xf numFmtId="21" fontId="2" fillId="0" borderId="53" xfId="0" applyNumberFormat="1" applyFont="1" applyFill="1" applyBorder="1" applyAlignment="1">
      <alignment horizontal="center"/>
    </xf>
    <xf numFmtId="21" fontId="2" fillId="0" borderId="49" xfId="0" applyNumberFormat="1" applyFont="1" applyFill="1" applyBorder="1" applyAlignment="1">
      <alignment horizontal="center" wrapText="1"/>
    </xf>
    <xf numFmtId="167" fontId="2" fillId="0" borderId="26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40" fillId="6" borderId="18" xfId="0" applyFont="1" applyFill="1" applyBorder="1" applyAlignment="1">
      <alignment horizontal="center" wrapText="1"/>
    </xf>
    <xf numFmtId="0" fontId="40" fillId="6" borderId="54" xfId="0" applyFont="1" applyFill="1" applyBorder="1" applyAlignment="1">
      <alignment horizontal="center" wrapText="1"/>
    </xf>
    <xf numFmtId="0" fontId="36" fillId="0" borderId="22" xfId="0" applyFont="1" applyFill="1" applyBorder="1" applyAlignment="1">
      <alignment horizontal="center"/>
    </xf>
    <xf numFmtId="0" fontId="40" fillId="6" borderId="16" xfId="0" applyFont="1" applyFill="1" applyBorder="1" applyAlignment="1">
      <alignment horizontal="center" wrapText="1"/>
    </xf>
    <xf numFmtId="0" fontId="22" fillId="0" borderId="6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 wrapText="1"/>
    </xf>
    <xf numFmtId="1" fontId="36" fillId="0" borderId="22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6" fillId="2" borderId="54" xfId="0" applyFont="1" applyFill="1" applyBorder="1" applyAlignment="1">
      <alignment horizontal="center" wrapText="1"/>
    </xf>
    <xf numFmtId="0" fontId="6" fillId="2" borderId="54" xfId="0" applyFont="1" applyFill="1" applyBorder="1" applyAlignment="1">
      <alignment horizontal="center"/>
    </xf>
    <xf numFmtId="0" fontId="40" fillId="6" borderId="7" xfId="0" applyFont="1" applyFill="1" applyBorder="1" applyAlignment="1">
      <alignment horizontal="center" wrapText="1"/>
    </xf>
    <xf numFmtId="0" fontId="40" fillId="6" borderId="55" xfId="0" applyFont="1" applyFill="1" applyBorder="1" applyAlignment="1">
      <alignment horizontal="center" wrapText="1"/>
    </xf>
    <xf numFmtId="0" fontId="40" fillId="6" borderId="56" xfId="0" applyFont="1" applyFill="1" applyBorder="1" applyAlignment="1">
      <alignment horizontal="center" wrapText="1"/>
    </xf>
    <xf numFmtId="0" fontId="36" fillId="0" borderId="22" xfId="18" applyNumberFormat="1" applyFont="1" applyFill="1" applyBorder="1" applyAlignment="1">
      <alignment horizontal="center" wrapText="1"/>
      <protection/>
    </xf>
    <xf numFmtId="170" fontId="36" fillId="0" borderId="22" xfId="18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1" fillId="0" borderId="41" xfId="0" applyFont="1" applyFill="1" applyBorder="1" applyAlignment="1">
      <alignment wrapText="1"/>
    </xf>
    <xf numFmtId="1" fontId="1" fillId="0" borderId="22" xfId="0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36" fillId="0" borderId="33" xfId="18" applyNumberFormat="1" applyFont="1" applyFill="1" applyBorder="1" applyAlignment="1">
      <alignment horizontal="center" wrapText="1"/>
      <protection/>
    </xf>
    <xf numFmtId="170" fontId="36" fillId="0" borderId="33" xfId="18" applyNumberFormat="1" applyFont="1" applyFill="1" applyBorder="1" applyAlignment="1">
      <alignment horizontal="center" vertical="center" wrapText="1"/>
      <protection/>
    </xf>
    <xf numFmtId="0" fontId="36" fillId="0" borderId="33" xfId="0" applyFont="1" applyFill="1" applyBorder="1" applyAlignment="1">
      <alignment horizontal="center"/>
    </xf>
    <xf numFmtId="21" fontId="35" fillId="0" borderId="57" xfId="18" applyNumberFormat="1" applyFont="1" applyFill="1" applyBorder="1" applyAlignment="1">
      <alignment horizontal="center" wrapText="1"/>
      <protection/>
    </xf>
    <xf numFmtId="21" fontId="35" fillId="0" borderId="52" xfId="18" applyNumberFormat="1" applyFont="1" applyFill="1" applyBorder="1" applyAlignment="1">
      <alignment horizontal="center" wrapText="1"/>
      <protection/>
    </xf>
    <xf numFmtId="21" fontId="2" fillId="0" borderId="48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46" fontId="42" fillId="0" borderId="0" xfId="0" applyNumberFormat="1" applyFont="1" applyFill="1" applyBorder="1" applyAlignment="1">
      <alignment horizontal="center"/>
    </xf>
    <xf numFmtId="168" fontId="42" fillId="0" borderId="12" xfId="0" applyNumberFormat="1" applyFont="1" applyFill="1" applyBorder="1" applyAlignment="1">
      <alignment horizontal="center"/>
    </xf>
    <xf numFmtId="1" fontId="42" fillId="0" borderId="11" xfId="0" applyNumberFormat="1" applyFont="1" applyFill="1" applyBorder="1" applyAlignment="1">
      <alignment horizontal="center"/>
    </xf>
    <xf numFmtId="0" fontId="42" fillId="0" borderId="9" xfId="0" applyFont="1" applyBorder="1" applyAlignment="1">
      <alignment horizontal="right"/>
    </xf>
    <xf numFmtId="0" fontId="42" fillId="0" borderId="22" xfId="0" applyFont="1" applyBorder="1" applyAlignment="1">
      <alignment horizontal="center"/>
    </xf>
    <xf numFmtId="0" fontId="42" fillId="0" borderId="40" xfId="0" applyFont="1" applyBorder="1" applyAlignment="1">
      <alignment horizontal="center"/>
    </xf>
    <xf numFmtId="0" fontId="42" fillId="2" borderId="23" xfId="0" applyFont="1" applyFill="1" applyBorder="1" applyAlignment="1">
      <alignment horizontal="center"/>
    </xf>
    <xf numFmtId="1" fontId="42" fillId="0" borderId="0" xfId="0" applyNumberFormat="1" applyFont="1" applyFill="1" applyBorder="1" applyAlignment="1">
      <alignment horizontal="center"/>
    </xf>
    <xf numFmtId="21" fontId="43" fillId="0" borderId="0" xfId="0" applyNumberFormat="1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horizontal="center"/>
    </xf>
    <xf numFmtId="21" fontId="42" fillId="0" borderId="0" xfId="0" applyNumberFormat="1" applyFont="1" applyFill="1" applyBorder="1" applyAlignment="1">
      <alignment horizontal="center"/>
    </xf>
    <xf numFmtId="171" fontId="42" fillId="0" borderId="0" xfId="0" applyNumberFormat="1" applyFont="1" applyFill="1" applyBorder="1" applyAlignment="1">
      <alignment horizontal="center"/>
    </xf>
    <xf numFmtId="46" fontId="44" fillId="0" borderId="0" xfId="0" applyNumberFormat="1" applyFont="1" applyFill="1" applyAlignment="1">
      <alignment/>
    </xf>
    <xf numFmtId="0" fontId="44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1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6" fillId="0" borderId="27" xfId="0" applyFont="1" applyFill="1" applyBorder="1" applyAlignment="1">
      <alignment horizontal="right" wrapText="1"/>
    </xf>
    <xf numFmtId="0" fontId="2" fillId="0" borderId="32" xfId="0" applyFont="1" applyFill="1" applyBorder="1" applyAlignment="1" quotePrefix="1">
      <alignment horizontal="right" wrapText="1"/>
    </xf>
    <xf numFmtId="0" fontId="45" fillId="0" borderId="31" xfId="0" applyFont="1" applyFill="1" applyBorder="1" applyAlignment="1">
      <alignment horizontal="right" wrapText="1"/>
    </xf>
    <xf numFmtId="0" fontId="45" fillId="0" borderId="32" xfId="0" applyFont="1" applyFill="1" applyBorder="1" applyAlignment="1" quotePrefix="1">
      <alignment horizontal="right" wrapText="1"/>
    </xf>
    <xf numFmtId="21" fontId="45" fillId="2" borderId="31" xfId="0" applyNumberFormat="1" applyFont="1" applyFill="1" applyBorder="1" applyAlignment="1">
      <alignment horizontal="center" wrapText="1"/>
    </xf>
    <xf numFmtId="168" fontId="45" fillId="2" borderId="32" xfId="0" applyNumberFormat="1" applyFont="1" applyFill="1" applyBorder="1" applyAlignment="1">
      <alignment horizontal="center" wrapText="1"/>
    </xf>
    <xf numFmtId="167" fontId="45" fillId="2" borderId="33" xfId="0" applyNumberFormat="1" applyFont="1" applyFill="1" applyBorder="1" applyAlignment="1">
      <alignment horizontal="center" wrapText="1"/>
    </xf>
    <xf numFmtId="21" fontId="45" fillId="2" borderId="34" xfId="0" applyNumberFormat="1" applyFont="1" applyFill="1" applyBorder="1" applyAlignment="1">
      <alignment horizontal="center"/>
    </xf>
    <xf numFmtId="21" fontId="45" fillId="0" borderId="34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45" fillId="0" borderId="22" xfId="0" applyFont="1" applyFill="1" applyBorder="1" applyAlignment="1">
      <alignment wrapText="1"/>
    </xf>
    <xf numFmtId="0" fontId="45" fillId="0" borderId="22" xfId="0" applyFont="1" applyFill="1" applyBorder="1" applyAlignment="1">
      <alignment horizontal="right" wrapText="1"/>
    </xf>
    <xf numFmtId="0" fontId="45" fillId="0" borderId="43" xfId="0" applyFont="1" applyFill="1" applyBorder="1" applyAlignment="1">
      <alignment wrapText="1"/>
    </xf>
    <xf numFmtId="0" fontId="45" fillId="0" borderId="22" xfId="0" applyFont="1" applyFill="1" applyBorder="1" applyAlignment="1">
      <alignment horizontal="center" wrapText="1"/>
    </xf>
    <xf numFmtId="0" fontId="45" fillId="0" borderId="43" xfId="0" applyFont="1" applyFill="1" applyBorder="1" applyAlignment="1">
      <alignment horizontal="center" wrapText="1"/>
    </xf>
    <xf numFmtId="0" fontId="45" fillId="0" borderId="41" xfId="0" applyFont="1" applyFill="1" applyBorder="1" applyAlignment="1">
      <alignment wrapText="1"/>
    </xf>
    <xf numFmtId="0" fontId="48" fillId="0" borderId="22" xfId="0" applyFont="1" applyFill="1" applyBorder="1" applyAlignment="1">
      <alignment horizontal="center"/>
    </xf>
    <xf numFmtId="21" fontId="45" fillId="0" borderId="9" xfId="0" applyNumberFormat="1" applyFont="1" applyFill="1" applyBorder="1" applyAlignment="1">
      <alignment horizontal="center" wrapText="1"/>
    </xf>
    <xf numFmtId="168" fontId="45" fillId="0" borderId="9" xfId="0" applyNumberFormat="1" applyFont="1" applyFill="1" applyBorder="1" applyAlignment="1">
      <alignment horizontal="center" wrapText="1"/>
    </xf>
    <xf numFmtId="1" fontId="45" fillId="0" borderId="11" xfId="0" applyNumberFormat="1" applyFont="1" applyFill="1" applyBorder="1" applyAlignment="1">
      <alignment horizontal="center" wrapText="1"/>
    </xf>
    <xf numFmtId="21" fontId="45" fillId="0" borderId="41" xfId="0" applyNumberFormat="1" applyFont="1" applyFill="1" applyBorder="1" applyAlignment="1">
      <alignment horizontal="center"/>
    </xf>
    <xf numFmtId="167" fontId="45" fillId="0" borderId="47" xfId="0" applyNumberFormat="1" applyFont="1" applyFill="1" applyBorder="1" applyAlignment="1">
      <alignment horizontal="center" wrapText="1"/>
    </xf>
    <xf numFmtId="1" fontId="45" fillId="0" borderId="0" xfId="0" applyNumberFormat="1" applyFont="1" applyFill="1" applyBorder="1" applyAlignment="1">
      <alignment horizontal="center" wrapText="1"/>
    </xf>
    <xf numFmtId="21" fontId="46" fillId="0" borderId="58" xfId="18" applyNumberFormat="1" applyFont="1" applyFill="1" applyBorder="1" applyAlignment="1">
      <alignment horizontal="center" wrapText="1"/>
      <protection/>
    </xf>
    <xf numFmtId="21" fontId="46" fillId="0" borderId="59" xfId="18" applyNumberFormat="1" applyFont="1" applyFill="1" applyBorder="1" applyAlignment="1">
      <alignment horizontal="center" wrapText="1"/>
      <protection/>
    </xf>
    <xf numFmtId="21" fontId="45" fillId="0" borderId="43" xfId="0" applyNumberFormat="1" applyFont="1" applyFill="1" applyBorder="1" applyAlignment="1">
      <alignment horizontal="center"/>
    </xf>
    <xf numFmtId="0" fontId="47" fillId="0" borderId="11" xfId="0" applyFont="1" applyBorder="1" applyAlignment="1">
      <alignment/>
    </xf>
    <xf numFmtId="0" fontId="49" fillId="0" borderId="11" xfId="18" applyFont="1" applyFill="1" applyBorder="1" applyAlignment="1">
      <alignment wrapText="1"/>
      <protection/>
    </xf>
    <xf numFmtId="0" fontId="49" fillId="0" borderId="11" xfId="18" applyFont="1" applyFill="1" applyBorder="1" applyAlignment="1">
      <alignment horizontal="center" wrapText="1"/>
      <protection/>
    </xf>
    <xf numFmtId="21" fontId="49" fillId="0" borderId="11" xfId="18" applyNumberFormat="1" applyFont="1" applyFill="1" applyBorder="1" applyAlignment="1">
      <alignment horizontal="center" wrapText="1"/>
      <protection/>
    </xf>
    <xf numFmtId="21" fontId="35" fillId="0" borderId="60" xfId="18" applyNumberFormat="1" applyFont="1" applyFill="1" applyBorder="1" applyAlignment="1">
      <alignment horizontal="center" wrapText="1"/>
      <protection/>
    </xf>
    <xf numFmtId="21" fontId="35" fillId="0" borderId="61" xfId="18" applyNumberFormat="1" applyFont="1" applyFill="1" applyBorder="1" applyAlignment="1">
      <alignment horizontal="center" wrapText="1"/>
      <protection/>
    </xf>
    <xf numFmtId="21" fontId="35" fillId="0" borderId="62" xfId="18" applyNumberFormat="1" applyFont="1" applyFill="1" applyBorder="1" applyAlignment="1">
      <alignment horizontal="center" wrapText="1"/>
      <protection/>
    </xf>
    <xf numFmtId="21" fontId="35" fillId="0" borderId="63" xfId="18" applyNumberFormat="1" applyFont="1" applyFill="1" applyBorder="1" applyAlignment="1">
      <alignment horizontal="center" wrapText="1"/>
      <protection/>
    </xf>
    <xf numFmtId="0" fontId="0" fillId="0" borderId="46" xfId="0" applyFont="1" applyBorder="1" applyAlignment="1">
      <alignment/>
    </xf>
    <xf numFmtId="0" fontId="34" fillId="0" borderId="46" xfId="18" applyFont="1" applyFill="1" applyBorder="1" applyAlignment="1">
      <alignment wrapText="1"/>
      <protection/>
    </xf>
    <xf numFmtId="0" fontId="34" fillId="0" borderId="46" xfId="18" applyFont="1" applyFill="1" applyBorder="1" applyAlignment="1">
      <alignment horizontal="center" wrapText="1"/>
      <protection/>
    </xf>
    <xf numFmtId="21" fontId="34" fillId="0" borderId="46" xfId="18" applyNumberFormat="1" applyFont="1" applyFill="1" applyBorder="1" applyAlignment="1">
      <alignment horizontal="center" wrapText="1"/>
      <protection/>
    </xf>
    <xf numFmtId="0" fontId="52" fillId="0" borderId="31" xfId="0" applyFont="1" applyFill="1" applyBorder="1" applyAlignment="1">
      <alignment horizontal="right" wrapText="1"/>
    </xf>
    <xf numFmtId="0" fontId="52" fillId="0" borderId="47" xfId="0" applyFont="1" applyFill="1" applyBorder="1" applyAlignment="1">
      <alignment horizontal="center" wrapText="1"/>
    </xf>
    <xf numFmtId="0" fontId="52" fillId="0" borderId="22" xfId="0" applyFont="1" applyFill="1" applyBorder="1" applyAlignment="1">
      <alignment wrapText="1"/>
    </xf>
    <xf numFmtId="21" fontId="52" fillId="2" borderId="31" xfId="0" applyNumberFormat="1" applyFont="1" applyFill="1" applyBorder="1" applyAlignment="1">
      <alignment horizontal="center" wrapText="1"/>
    </xf>
    <xf numFmtId="168" fontId="52" fillId="2" borderId="32" xfId="0" applyNumberFormat="1" applyFont="1" applyFill="1" applyBorder="1" applyAlignment="1">
      <alignment horizontal="center" wrapText="1"/>
    </xf>
    <xf numFmtId="167" fontId="52" fillId="2" borderId="33" xfId="0" applyNumberFormat="1" applyFont="1" applyFill="1" applyBorder="1" applyAlignment="1">
      <alignment horizontal="center" wrapText="1"/>
    </xf>
    <xf numFmtId="21" fontId="52" fillId="2" borderId="34" xfId="0" applyNumberFormat="1" applyFont="1" applyFill="1" applyBorder="1" applyAlignment="1">
      <alignment horizontal="center"/>
    </xf>
    <xf numFmtId="0" fontId="52" fillId="0" borderId="33" xfId="0" applyFont="1" applyFill="1" applyBorder="1" applyAlignment="1">
      <alignment wrapText="1"/>
    </xf>
    <xf numFmtId="0" fontId="52" fillId="0" borderId="22" xfId="0" applyFont="1" applyFill="1" applyBorder="1" applyAlignment="1">
      <alignment horizontal="right" wrapText="1"/>
    </xf>
    <xf numFmtId="0" fontId="52" fillId="0" borderId="45" xfId="0" applyFont="1" applyFill="1" applyBorder="1" applyAlignment="1">
      <alignment wrapText="1"/>
    </xf>
    <xf numFmtId="0" fontId="52" fillId="0" borderId="33" xfId="0" applyFont="1" applyFill="1" applyBorder="1" applyAlignment="1">
      <alignment horizontal="center" wrapText="1"/>
    </xf>
    <xf numFmtId="0" fontId="52" fillId="0" borderId="22" xfId="0" applyFont="1" applyFill="1" applyBorder="1" applyAlignment="1">
      <alignment horizontal="center" wrapText="1"/>
    </xf>
    <xf numFmtId="0" fontId="52" fillId="0" borderId="43" xfId="0" applyFont="1" applyFill="1" applyBorder="1" applyAlignment="1">
      <alignment horizontal="center" wrapText="1"/>
    </xf>
    <xf numFmtId="0" fontId="52" fillId="0" borderId="41" xfId="0" applyFont="1" applyFill="1" applyBorder="1" applyAlignment="1">
      <alignment wrapText="1"/>
    </xf>
    <xf numFmtId="21" fontId="53" fillId="0" borderId="44" xfId="18" applyNumberFormat="1" applyFont="1" applyFill="1" applyBorder="1" applyAlignment="1">
      <alignment horizontal="center" wrapText="1"/>
      <protection/>
    </xf>
    <xf numFmtId="1" fontId="52" fillId="0" borderId="46" xfId="0" applyNumberFormat="1" applyFont="1" applyFill="1" applyBorder="1" applyAlignment="1">
      <alignment horizontal="center" wrapText="1"/>
    </xf>
    <xf numFmtId="21" fontId="52" fillId="0" borderId="34" xfId="0" applyNumberFormat="1" applyFont="1" applyFill="1" applyBorder="1" applyAlignment="1">
      <alignment horizontal="center"/>
    </xf>
    <xf numFmtId="21" fontId="53" fillId="0" borderId="37" xfId="18" applyNumberFormat="1" applyFont="1" applyFill="1" applyBorder="1" applyAlignment="1">
      <alignment horizontal="center" wrapText="1"/>
      <protection/>
    </xf>
    <xf numFmtId="21" fontId="52" fillId="0" borderId="31" xfId="0" applyNumberFormat="1" applyFont="1" applyFill="1" applyBorder="1" applyAlignment="1">
      <alignment horizontal="center" wrapText="1"/>
    </xf>
    <xf numFmtId="168" fontId="52" fillId="0" borderId="31" xfId="0" applyNumberFormat="1" applyFont="1" applyFill="1" applyBorder="1" applyAlignment="1">
      <alignment horizontal="center" wrapText="1"/>
    </xf>
    <xf numFmtId="21" fontId="53" fillId="0" borderId="22" xfId="18" applyNumberFormat="1" applyFont="1" applyFill="1" applyBorder="1" applyAlignment="1">
      <alignment horizontal="center" vertical="center"/>
      <protection/>
    </xf>
    <xf numFmtId="167" fontId="52" fillId="0" borderId="46" xfId="0" applyNumberFormat="1" applyFont="1" applyFill="1" applyBorder="1" applyAlignment="1">
      <alignment horizontal="center" wrapText="1"/>
    </xf>
    <xf numFmtId="0" fontId="54" fillId="0" borderId="0" xfId="0" applyFont="1" applyAlignment="1">
      <alignment/>
    </xf>
    <xf numFmtId="0" fontId="54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0" fontId="55" fillId="0" borderId="22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5" fillId="0" borderId="22" xfId="18" applyNumberFormat="1" applyFont="1" applyFill="1" applyBorder="1" applyAlignment="1">
      <alignment horizontal="center" wrapText="1"/>
      <protection/>
    </xf>
    <xf numFmtId="170" fontId="55" fillId="0" borderId="22" xfId="18" applyNumberFormat="1" applyFont="1" applyFill="1" applyBorder="1" applyAlignment="1">
      <alignment horizontal="center" vertical="center" wrapText="1"/>
      <protection/>
    </xf>
    <xf numFmtId="0" fontId="56" fillId="0" borderId="0" xfId="18" applyFont="1" applyFill="1" applyBorder="1" applyAlignment="1">
      <alignment wrapText="1"/>
      <protection/>
    </xf>
    <xf numFmtId="0" fontId="56" fillId="0" borderId="0" xfId="18" applyFont="1" applyFill="1" applyBorder="1" applyAlignment="1">
      <alignment horizontal="center" wrapText="1"/>
      <protection/>
    </xf>
    <xf numFmtId="21" fontId="56" fillId="0" borderId="0" xfId="18" applyNumberFormat="1" applyFont="1" applyFill="1" applyBorder="1" applyAlignment="1">
      <alignment horizontal="center" wrapText="1"/>
      <protection/>
    </xf>
    <xf numFmtId="0" fontId="57" fillId="0" borderId="0" xfId="0" applyFont="1" applyFill="1" applyBorder="1" applyAlignment="1">
      <alignment/>
    </xf>
    <xf numFmtId="0" fontId="57" fillId="0" borderId="0" xfId="0" applyFont="1" applyAlignment="1">
      <alignment/>
    </xf>
    <xf numFmtId="0" fontId="57" fillId="0" borderId="31" xfId="0" applyFont="1" applyFill="1" applyBorder="1" applyAlignment="1">
      <alignment horizontal="right" wrapText="1"/>
    </xf>
    <xf numFmtId="0" fontId="57" fillId="0" borderId="32" xfId="0" applyFont="1" applyFill="1" applyBorder="1" applyAlignment="1" quotePrefix="1">
      <alignment horizontal="right" wrapText="1"/>
    </xf>
    <xf numFmtId="0" fontId="57" fillId="0" borderId="33" xfId="0" applyFont="1" applyFill="1" applyBorder="1" applyAlignment="1">
      <alignment wrapText="1"/>
    </xf>
    <xf numFmtId="21" fontId="57" fillId="2" borderId="31" xfId="0" applyNumberFormat="1" applyFont="1" applyFill="1" applyBorder="1" applyAlignment="1">
      <alignment horizontal="center" wrapText="1"/>
    </xf>
    <xf numFmtId="168" fontId="57" fillId="2" borderId="32" xfId="0" applyNumberFormat="1" applyFont="1" applyFill="1" applyBorder="1" applyAlignment="1">
      <alignment horizontal="center" wrapText="1"/>
    </xf>
    <xf numFmtId="167" fontId="57" fillId="2" borderId="33" xfId="0" applyNumberFormat="1" applyFont="1" applyFill="1" applyBorder="1" applyAlignment="1">
      <alignment horizontal="center" wrapText="1"/>
    </xf>
    <xf numFmtId="21" fontId="57" fillId="2" borderId="34" xfId="0" applyNumberFormat="1" applyFont="1" applyFill="1" applyBorder="1" applyAlignment="1">
      <alignment horizontal="center"/>
    </xf>
    <xf numFmtId="0" fontId="57" fillId="0" borderId="22" xfId="0" applyFont="1" applyFill="1" applyBorder="1" applyAlignment="1">
      <alignment wrapText="1"/>
    </xf>
    <xf numFmtId="0" fontId="57" fillId="0" borderId="22" xfId="0" applyFont="1" applyFill="1" applyBorder="1" applyAlignment="1">
      <alignment horizontal="right" wrapText="1"/>
    </xf>
    <xf numFmtId="0" fontId="57" fillId="0" borderId="45" xfId="0" applyFont="1" applyFill="1" applyBorder="1" applyAlignment="1">
      <alignment wrapText="1"/>
    </xf>
    <xf numFmtId="0" fontId="57" fillId="0" borderId="33" xfId="0" applyFont="1" applyFill="1" applyBorder="1" applyAlignment="1">
      <alignment horizontal="center" wrapText="1"/>
    </xf>
    <xf numFmtId="0" fontId="57" fillId="0" borderId="45" xfId="0" applyFont="1" applyFill="1" applyBorder="1" applyAlignment="1">
      <alignment horizontal="center" wrapText="1"/>
    </xf>
    <xf numFmtId="0" fontId="57" fillId="0" borderId="34" xfId="0" applyFont="1" applyFill="1" applyBorder="1" applyAlignment="1">
      <alignment wrapText="1"/>
    </xf>
    <xf numFmtId="1" fontId="57" fillId="0" borderId="46" xfId="0" applyNumberFormat="1" applyFont="1" applyFill="1" applyBorder="1" applyAlignment="1">
      <alignment horizontal="center" wrapText="1"/>
    </xf>
    <xf numFmtId="21" fontId="57" fillId="0" borderId="34" xfId="0" applyNumberFormat="1" applyFont="1" applyFill="1" applyBorder="1" applyAlignment="1">
      <alignment horizontal="center"/>
    </xf>
    <xf numFmtId="21" fontId="57" fillId="0" borderId="31" xfId="0" applyNumberFormat="1" applyFont="1" applyFill="1" applyBorder="1" applyAlignment="1">
      <alignment horizontal="center" wrapText="1"/>
    </xf>
    <xf numFmtId="0" fontId="57" fillId="0" borderId="22" xfId="0" applyFont="1" applyFill="1" applyBorder="1" applyAlignment="1">
      <alignment horizontal="center" wrapText="1"/>
    </xf>
    <xf numFmtId="0" fontId="57" fillId="0" borderId="43" xfId="0" applyFont="1" applyFill="1" applyBorder="1" applyAlignment="1">
      <alignment horizontal="center" wrapText="1"/>
    </xf>
    <xf numFmtId="0" fontId="57" fillId="0" borderId="41" xfId="0" applyFont="1" applyFill="1" applyBorder="1" applyAlignment="1">
      <alignment wrapText="1"/>
    </xf>
    <xf numFmtId="0" fontId="60" fillId="0" borderId="22" xfId="18" applyNumberFormat="1" applyFont="1" applyFill="1" applyBorder="1" applyAlignment="1">
      <alignment horizontal="center" wrapText="1"/>
      <protection/>
    </xf>
    <xf numFmtId="170" fontId="60" fillId="0" borderId="22" xfId="18" applyNumberFormat="1" applyFont="1" applyFill="1" applyBorder="1" applyAlignment="1">
      <alignment horizontal="center" vertical="center" wrapText="1"/>
      <protection/>
    </xf>
    <xf numFmtId="0" fontId="60" fillId="0" borderId="22" xfId="0" applyFont="1" applyFill="1" applyBorder="1" applyAlignment="1">
      <alignment horizontal="center"/>
    </xf>
    <xf numFmtId="21" fontId="57" fillId="0" borderId="9" xfId="0" applyNumberFormat="1" applyFont="1" applyFill="1" applyBorder="1" applyAlignment="1">
      <alignment horizontal="center" wrapText="1"/>
    </xf>
    <xf numFmtId="168" fontId="57" fillId="0" borderId="9" xfId="0" applyNumberFormat="1" applyFont="1" applyFill="1" applyBorder="1" applyAlignment="1">
      <alignment horizontal="center" wrapText="1"/>
    </xf>
    <xf numFmtId="1" fontId="57" fillId="0" borderId="11" xfId="0" applyNumberFormat="1" applyFont="1" applyFill="1" applyBorder="1" applyAlignment="1">
      <alignment horizontal="center" wrapText="1"/>
    </xf>
    <xf numFmtId="21" fontId="57" fillId="0" borderId="41" xfId="0" applyNumberFormat="1" applyFont="1" applyFill="1" applyBorder="1" applyAlignment="1">
      <alignment horizontal="center"/>
    </xf>
    <xf numFmtId="167" fontId="57" fillId="0" borderId="47" xfId="0" applyNumberFormat="1" applyFont="1" applyFill="1" applyBorder="1" applyAlignment="1">
      <alignment horizontal="center" wrapText="1"/>
    </xf>
    <xf numFmtId="0" fontId="57" fillId="0" borderId="43" xfId="0" applyFont="1" applyFill="1" applyBorder="1" applyAlignment="1">
      <alignment wrapText="1"/>
    </xf>
    <xf numFmtId="21" fontId="58" fillId="0" borderId="58" xfId="18" applyNumberFormat="1" applyFont="1" applyFill="1" applyBorder="1" applyAlignment="1">
      <alignment horizontal="center" wrapText="1"/>
      <protection/>
    </xf>
    <xf numFmtId="21" fontId="58" fillId="0" borderId="59" xfId="18" applyNumberFormat="1" applyFont="1" applyFill="1" applyBorder="1" applyAlignment="1">
      <alignment horizontal="center" wrapText="1"/>
      <protection/>
    </xf>
    <xf numFmtId="21" fontId="57" fillId="0" borderId="43" xfId="0" applyNumberFormat="1" applyFont="1" applyFill="1" applyBorder="1" applyAlignment="1">
      <alignment horizontal="center"/>
    </xf>
    <xf numFmtId="0" fontId="57" fillId="0" borderId="9" xfId="0" applyFont="1" applyFill="1" applyBorder="1" applyAlignment="1">
      <alignment horizontal="right" wrapText="1"/>
    </xf>
    <xf numFmtId="0" fontId="59" fillId="0" borderId="11" xfId="18" applyFont="1" applyFill="1" applyBorder="1" applyAlignment="1">
      <alignment wrapText="1"/>
      <protection/>
    </xf>
    <xf numFmtId="0" fontId="59" fillId="0" borderId="11" xfId="18" applyFont="1" applyFill="1" applyBorder="1" applyAlignment="1">
      <alignment horizontal="center" wrapText="1"/>
      <protection/>
    </xf>
    <xf numFmtId="21" fontId="59" fillId="0" borderId="11" xfId="18" applyNumberFormat="1" applyFont="1" applyFill="1" applyBorder="1" applyAlignment="1">
      <alignment horizontal="center" wrapText="1"/>
      <protection/>
    </xf>
    <xf numFmtId="0" fontId="59" fillId="0" borderId="11" xfId="18" applyFont="1" applyFill="1" applyBorder="1" applyAlignment="1">
      <alignment wrapText="1"/>
      <protection/>
    </xf>
    <xf numFmtId="0" fontId="59" fillId="0" borderId="11" xfId="18" applyFont="1" applyFill="1" applyBorder="1" applyAlignment="1">
      <alignment horizontal="center" wrapText="1"/>
      <protection/>
    </xf>
    <xf numFmtId="21" fontId="59" fillId="0" borderId="11" xfId="18" applyNumberFormat="1" applyFont="1" applyFill="1" applyBorder="1" applyAlignment="1">
      <alignment horizontal="center" wrapText="1"/>
      <protection/>
    </xf>
    <xf numFmtId="0" fontId="57" fillId="3" borderId="22" xfId="0" applyFont="1" applyFill="1" applyBorder="1" applyAlignment="1">
      <alignment horizontal="center" wrapText="1"/>
    </xf>
    <xf numFmtId="0" fontId="52" fillId="0" borderId="43" xfId="0" applyFont="1" applyFill="1" applyBorder="1" applyAlignment="1">
      <alignment wrapText="1"/>
    </xf>
    <xf numFmtId="0" fontId="56" fillId="0" borderId="0" xfId="18" applyNumberFormat="1" applyFont="1" applyFill="1" applyBorder="1" applyAlignment="1">
      <alignment horizontal="center" wrapText="1"/>
      <protection/>
    </xf>
    <xf numFmtId="170" fontId="56" fillId="0" borderId="0" xfId="18" applyNumberFormat="1" applyFont="1" applyFill="1" applyBorder="1" applyAlignment="1">
      <alignment horizontal="center" vertical="center" wrapText="1"/>
      <protection/>
    </xf>
    <xf numFmtId="0" fontId="56" fillId="0" borderId="0" xfId="0" applyFont="1" applyFill="1" applyBorder="1" applyAlignment="1">
      <alignment horizontal="center"/>
    </xf>
    <xf numFmtId="21" fontId="53" fillId="0" borderId="37" xfId="18" applyNumberFormat="1" applyFont="1" applyFill="1" applyBorder="1" applyAlignment="1">
      <alignment horizontal="center" vertical="center"/>
      <protection/>
    </xf>
    <xf numFmtId="0" fontId="2" fillId="0" borderId="33" xfId="0" applyFont="1" applyBorder="1" applyAlignment="1">
      <alignment/>
    </xf>
    <xf numFmtId="0" fontId="5" fillId="0" borderId="2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wrapText="1"/>
    </xf>
    <xf numFmtId="3" fontId="1" fillId="0" borderId="22" xfId="0" applyNumberFormat="1" applyFont="1" applyBorder="1" applyAlignment="1">
      <alignment horizontal="center"/>
    </xf>
    <xf numFmtId="21" fontId="58" fillId="0" borderId="59" xfId="18" applyNumberFormat="1" applyFont="1" applyFill="1" applyBorder="1" applyAlignment="1">
      <alignment horizontal="center" vertical="center" wrapText="1"/>
      <protection/>
    </xf>
    <xf numFmtId="0" fontId="57" fillId="0" borderId="11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right" wrapText="1"/>
    </xf>
    <xf numFmtId="0" fontId="2" fillId="0" borderId="22" xfId="0" applyFont="1" applyFill="1" applyBorder="1" applyAlignment="1" quotePrefix="1">
      <alignment horizontal="right" wrapText="1"/>
    </xf>
    <xf numFmtId="21" fontId="2" fillId="2" borderId="9" xfId="0" applyNumberFormat="1" applyFont="1" applyFill="1" applyBorder="1" applyAlignment="1">
      <alignment horizontal="center" wrapText="1"/>
    </xf>
    <xf numFmtId="168" fontId="2" fillId="2" borderId="47" xfId="0" applyNumberFormat="1" applyFont="1" applyFill="1" applyBorder="1" applyAlignment="1">
      <alignment horizontal="center" wrapText="1"/>
    </xf>
    <xf numFmtId="167" fontId="2" fillId="2" borderId="22" xfId="0" applyNumberFormat="1" applyFont="1" applyFill="1" applyBorder="1" applyAlignment="1">
      <alignment horizontal="center" wrapText="1"/>
    </xf>
    <xf numFmtId="21" fontId="2" fillId="2" borderId="4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4" fillId="0" borderId="46" xfId="18" applyFont="1" applyFill="1" applyBorder="1" applyAlignment="1">
      <alignment wrapText="1"/>
      <protection/>
    </xf>
    <xf numFmtId="0" fontId="34" fillId="0" borderId="46" xfId="18" applyFont="1" applyFill="1" applyBorder="1" applyAlignment="1">
      <alignment horizontal="center" wrapText="1"/>
      <protection/>
    </xf>
    <xf numFmtId="21" fontId="34" fillId="0" borderId="46" xfId="18" applyNumberFormat="1" applyFont="1" applyFill="1" applyBorder="1" applyAlignment="1">
      <alignment horizontal="center" wrapText="1"/>
      <protection/>
    </xf>
    <xf numFmtId="0" fontId="56" fillId="0" borderId="0" xfId="18" applyFont="1" applyFill="1" applyBorder="1" applyAlignment="1">
      <alignment wrapText="1"/>
      <protection/>
    </xf>
    <xf numFmtId="0" fontId="56" fillId="0" borderId="0" xfId="18" applyFont="1" applyFill="1" applyBorder="1" applyAlignment="1">
      <alignment horizontal="center" wrapText="1"/>
      <protection/>
    </xf>
    <xf numFmtId="21" fontId="56" fillId="0" borderId="0" xfId="18" applyNumberFormat="1" applyFont="1" applyFill="1" applyBorder="1" applyAlignment="1">
      <alignment horizontal="center" wrapText="1"/>
      <protection/>
    </xf>
    <xf numFmtId="0" fontId="52" fillId="0" borderId="32" xfId="0" applyFont="1" applyFill="1" applyBorder="1" applyAlignment="1">
      <alignment horizontal="right" wrapText="1"/>
    </xf>
    <xf numFmtId="0" fontId="52" fillId="0" borderId="65" xfId="0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52" fillId="0" borderId="9" xfId="0" applyFont="1" applyFill="1" applyBorder="1" applyAlignment="1">
      <alignment horizontal="right" wrapText="1"/>
    </xf>
    <xf numFmtId="168" fontId="5" fillId="2" borderId="18" xfId="0" applyNumberFormat="1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168" fontId="1" fillId="2" borderId="27" xfId="0" applyNumberFormat="1" applyFont="1" applyFill="1" applyBorder="1" applyAlignment="1">
      <alignment horizontal="center" wrapText="1"/>
    </xf>
    <xf numFmtId="46" fontId="9" fillId="0" borderId="0" xfId="0" applyNumberFormat="1" applyFont="1" applyFill="1" applyBorder="1" applyAlignment="1">
      <alignment horizontal="left"/>
    </xf>
    <xf numFmtId="46" fontId="57" fillId="0" borderId="0" xfId="0" applyNumberFormat="1" applyFont="1" applyFill="1" applyBorder="1" applyAlignment="1">
      <alignment horizontal="left"/>
    </xf>
    <xf numFmtId="0" fontId="35" fillId="0" borderId="22" xfId="0" applyFont="1" applyBorder="1" applyAlignment="1">
      <alignment horizontal="center"/>
    </xf>
    <xf numFmtId="0" fontId="2" fillId="0" borderId="9" xfId="0" applyFont="1" applyFill="1" applyBorder="1" applyAlignment="1">
      <alignment horizontal="right" wrapText="1"/>
    </xf>
    <xf numFmtId="168" fontId="8" fillId="0" borderId="11" xfId="0" applyNumberFormat="1" applyFont="1" applyFill="1" applyBorder="1" applyAlignment="1">
      <alignment horizontal="center"/>
    </xf>
    <xf numFmtId="168" fontId="42" fillId="0" borderId="11" xfId="0" applyNumberFormat="1" applyFont="1" applyFill="1" applyBorder="1" applyAlignment="1">
      <alignment horizontal="center"/>
    </xf>
    <xf numFmtId="168" fontId="2" fillId="0" borderId="11" xfId="0" applyNumberFormat="1" applyFont="1" applyBorder="1" applyAlignment="1">
      <alignment horizontal="center"/>
    </xf>
    <xf numFmtId="168" fontId="20" fillId="0" borderId="14" xfId="0" applyNumberFormat="1" applyFont="1" applyBorder="1" applyAlignment="1">
      <alignment horizontal="center"/>
    </xf>
    <xf numFmtId="168" fontId="5" fillId="2" borderId="29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left"/>
    </xf>
    <xf numFmtId="21" fontId="35" fillId="0" borderId="58" xfId="18" applyNumberFormat="1" applyFont="1" applyFill="1" applyBorder="1" applyAlignment="1">
      <alignment horizontal="center" wrapText="1"/>
      <protection/>
    </xf>
    <xf numFmtId="21" fontId="35" fillId="0" borderId="59" xfId="18" applyNumberFormat="1" applyFont="1" applyFill="1" applyBorder="1" applyAlignment="1">
      <alignment horizontal="center" wrapText="1"/>
      <protection/>
    </xf>
    <xf numFmtId="21" fontId="2" fillId="0" borderId="43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4" fillId="0" borderId="11" xfId="18" applyFont="1" applyFill="1" applyBorder="1" applyAlignment="1">
      <alignment wrapText="1"/>
      <protection/>
    </xf>
    <xf numFmtId="0" fontId="34" fillId="0" borderId="11" xfId="18" applyFont="1" applyFill="1" applyBorder="1" applyAlignment="1">
      <alignment horizontal="center" wrapText="1"/>
      <protection/>
    </xf>
    <xf numFmtId="21" fontId="34" fillId="0" borderId="11" xfId="18" applyNumberFormat="1" applyFont="1" applyFill="1" applyBorder="1" applyAlignment="1">
      <alignment horizontal="center" wrapText="1"/>
      <protection/>
    </xf>
    <xf numFmtId="0" fontId="34" fillId="0" borderId="11" xfId="18" applyFont="1" applyFill="1" applyBorder="1" applyAlignment="1">
      <alignment wrapText="1"/>
      <protection/>
    </xf>
    <xf numFmtId="0" fontId="34" fillId="0" borderId="11" xfId="18" applyFont="1" applyFill="1" applyBorder="1" applyAlignment="1">
      <alignment horizontal="center" wrapText="1"/>
      <protection/>
    </xf>
    <xf numFmtId="21" fontId="34" fillId="0" borderId="11" xfId="18" applyNumberFormat="1" applyFont="1" applyFill="1" applyBorder="1" applyAlignment="1">
      <alignment horizontal="center" wrapText="1"/>
      <protection/>
    </xf>
    <xf numFmtId="0" fontId="2" fillId="0" borderId="30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right" wrapText="1"/>
    </xf>
    <xf numFmtId="0" fontId="2" fillId="0" borderId="8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66" xfId="0" applyFont="1" applyFill="1" applyBorder="1" applyAlignment="1">
      <alignment wrapText="1"/>
    </xf>
    <xf numFmtId="21" fontId="35" fillId="0" borderId="67" xfId="18" applyNumberFormat="1" applyFont="1" applyFill="1" applyBorder="1" applyAlignment="1">
      <alignment horizontal="center" wrapText="1"/>
      <protection/>
    </xf>
    <xf numFmtId="1" fontId="2" fillId="0" borderId="0" xfId="0" applyNumberFormat="1" applyFont="1" applyFill="1" applyBorder="1" applyAlignment="1">
      <alignment horizontal="center" wrapText="1"/>
    </xf>
    <xf numFmtId="21" fontId="2" fillId="0" borderId="66" xfId="0" applyNumberFormat="1" applyFont="1" applyFill="1" applyBorder="1" applyAlignment="1">
      <alignment horizontal="center"/>
    </xf>
    <xf numFmtId="21" fontId="35" fillId="0" borderId="68" xfId="18" applyNumberFormat="1" applyFont="1" applyFill="1" applyBorder="1" applyAlignment="1">
      <alignment horizontal="center" wrapText="1"/>
      <protection/>
    </xf>
    <xf numFmtId="21" fontId="2" fillId="0" borderId="69" xfId="0" applyNumberFormat="1" applyFont="1" applyFill="1" applyBorder="1" applyAlignment="1">
      <alignment horizontal="center" wrapText="1"/>
    </xf>
    <xf numFmtId="168" fontId="2" fillId="0" borderId="69" xfId="0" applyNumberFormat="1" applyFont="1" applyFill="1" applyBorder="1" applyAlignment="1">
      <alignment horizontal="center" wrapText="1"/>
    </xf>
    <xf numFmtId="21" fontId="2" fillId="0" borderId="8" xfId="0" applyNumberFormat="1" applyFont="1" applyFill="1" applyBorder="1" applyAlignment="1">
      <alignment horizontal="center"/>
    </xf>
    <xf numFmtId="167" fontId="2" fillId="0" borderId="30" xfId="0" applyNumberFormat="1" applyFont="1" applyFill="1" applyBorder="1" applyAlignment="1">
      <alignment horizontal="center" wrapText="1"/>
    </xf>
    <xf numFmtId="0" fontId="36" fillId="0" borderId="7" xfId="0" applyFont="1" applyFill="1" applyBorder="1" applyAlignment="1">
      <alignment horizontal="center"/>
    </xf>
    <xf numFmtId="21" fontId="35" fillId="0" borderId="70" xfId="18" applyNumberFormat="1" applyFont="1" applyFill="1" applyBorder="1" applyAlignment="1">
      <alignment horizontal="center" wrapText="1"/>
      <protection/>
    </xf>
    <xf numFmtId="21" fontId="35" fillId="0" borderId="71" xfId="18" applyNumberFormat="1" applyFont="1" applyFill="1" applyBorder="1" applyAlignment="1">
      <alignment horizontal="center" wrapText="1"/>
      <protection/>
    </xf>
    <xf numFmtId="0" fontId="2" fillId="0" borderId="47" xfId="0" applyFont="1" applyFill="1" applyBorder="1" applyAlignment="1" quotePrefix="1">
      <alignment horizontal="right" wrapText="1"/>
    </xf>
    <xf numFmtId="0" fontId="2" fillId="0" borderId="69" xfId="0" applyFont="1" applyFill="1" applyBorder="1" applyAlignment="1">
      <alignment horizontal="right" wrapText="1"/>
    </xf>
    <xf numFmtId="0" fontId="5" fillId="0" borderId="18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 wrapText="1"/>
    </xf>
    <xf numFmtId="0" fontId="9" fillId="0" borderId="43" xfId="0" applyFont="1" applyFill="1" applyBorder="1" applyAlignment="1">
      <alignment horizontal="center" wrapText="1"/>
    </xf>
    <xf numFmtId="21" fontId="62" fillId="0" borderId="58" xfId="18" applyNumberFormat="1" applyFont="1" applyFill="1" applyBorder="1" applyAlignment="1">
      <alignment horizontal="center" wrapText="1"/>
      <protection/>
    </xf>
    <xf numFmtId="1" fontId="9" fillId="0" borderId="11" xfId="0" applyNumberFormat="1" applyFont="1" applyFill="1" applyBorder="1" applyAlignment="1">
      <alignment horizontal="center" wrapText="1"/>
    </xf>
    <xf numFmtId="21" fontId="9" fillId="0" borderId="41" xfId="0" applyNumberFormat="1" applyFont="1" applyFill="1" applyBorder="1" applyAlignment="1">
      <alignment horizontal="center"/>
    </xf>
    <xf numFmtId="21" fontId="62" fillId="0" borderId="59" xfId="18" applyNumberFormat="1" applyFont="1" applyFill="1" applyBorder="1" applyAlignment="1">
      <alignment horizontal="center" wrapText="1"/>
      <protection/>
    </xf>
    <xf numFmtId="21" fontId="9" fillId="0" borderId="9" xfId="0" applyNumberFormat="1" applyFont="1" applyFill="1" applyBorder="1" applyAlignment="1">
      <alignment horizontal="center" wrapText="1"/>
    </xf>
    <xf numFmtId="21" fontId="9" fillId="0" borderId="34" xfId="0" applyNumberFormat="1" applyFont="1" applyFill="1" applyBorder="1" applyAlignment="1">
      <alignment horizontal="center"/>
    </xf>
    <xf numFmtId="168" fontId="9" fillId="0" borderId="9" xfId="0" applyNumberFormat="1" applyFont="1" applyFill="1" applyBorder="1" applyAlignment="1">
      <alignment horizontal="center" wrapText="1"/>
    </xf>
    <xf numFmtId="21" fontId="35" fillId="0" borderId="9" xfId="18" applyNumberFormat="1" applyFont="1" applyFill="1" applyBorder="1" applyAlignment="1">
      <alignment horizontal="center" vertical="center"/>
      <protection/>
    </xf>
    <xf numFmtId="21" fontId="35" fillId="0" borderId="69" xfId="18" applyNumberFormat="1" applyFont="1" applyFill="1" applyBorder="1" applyAlignment="1">
      <alignment horizontal="center" vertical="center"/>
      <protection/>
    </xf>
    <xf numFmtId="21" fontId="58" fillId="0" borderId="9" xfId="18" applyNumberFormat="1" applyFont="1" applyFill="1" applyBorder="1" applyAlignment="1">
      <alignment horizontal="center" vertical="center"/>
      <protection/>
    </xf>
    <xf numFmtId="21" fontId="46" fillId="0" borderId="9" xfId="18" applyNumberFormat="1" applyFont="1" applyFill="1" applyBorder="1" applyAlignment="1">
      <alignment horizontal="center" vertical="center"/>
      <protection/>
    </xf>
    <xf numFmtId="21" fontId="35" fillId="0" borderId="15" xfId="18" applyNumberFormat="1" applyFont="1" applyFill="1" applyBorder="1" applyAlignment="1">
      <alignment horizontal="center" vertical="center"/>
      <protection/>
    </xf>
    <xf numFmtId="0" fontId="57" fillId="0" borderId="33" xfId="0" applyFont="1" applyFill="1" applyBorder="1" applyAlignment="1">
      <alignment horizontal="right" wrapText="1"/>
    </xf>
    <xf numFmtId="21" fontId="62" fillId="0" borderId="67" xfId="18" applyNumberFormat="1" applyFont="1" applyFill="1" applyBorder="1" applyAlignment="1">
      <alignment horizontal="center" wrapText="1"/>
      <protection/>
    </xf>
    <xf numFmtId="1" fontId="9" fillId="0" borderId="0" xfId="0" applyNumberFormat="1" applyFont="1" applyFill="1" applyBorder="1" applyAlignment="1">
      <alignment horizontal="center" wrapText="1"/>
    </xf>
    <xf numFmtId="21" fontId="9" fillId="0" borderId="66" xfId="0" applyNumberFormat="1" applyFont="1" applyFill="1" applyBorder="1" applyAlignment="1">
      <alignment horizontal="center"/>
    </xf>
    <xf numFmtId="21" fontId="62" fillId="0" borderId="68" xfId="18" applyNumberFormat="1" applyFont="1" applyFill="1" applyBorder="1" applyAlignment="1">
      <alignment horizontal="center" wrapText="1"/>
      <protection/>
    </xf>
    <xf numFmtId="21" fontId="58" fillId="0" borderId="71" xfId="18" applyNumberFormat="1" applyFont="1" applyFill="1" applyBorder="1" applyAlignment="1">
      <alignment horizontal="center" wrapText="1"/>
      <protection/>
    </xf>
    <xf numFmtId="21" fontId="9" fillId="0" borderId="69" xfId="0" applyNumberFormat="1" applyFont="1" applyFill="1" applyBorder="1" applyAlignment="1">
      <alignment horizontal="center" wrapText="1"/>
    </xf>
    <xf numFmtId="168" fontId="57" fillId="0" borderId="31" xfId="0" applyNumberFormat="1" applyFont="1" applyFill="1" applyBorder="1" applyAlignment="1">
      <alignment horizontal="center" wrapText="1"/>
    </xf>
    <xf numFmtId="168" fontId="9" fillId="0" borderId="69" xfId="0" applyNumberFormat="1" applyFont="1" applyFill="1" applyBorder="1" applyAlignment="1">
      <alignment horizontal="center" wrapText="1"/>
    </xf>
    <xf numFmtId="21" fontId="58" fillId="0" borderId="31" xfId="18" applyNumberFormat="1" applyFont="1" applyFill="1" applyBorder="1" applyAlignment="1">
      <alignment horizontal="center" vertical="center"/>
      <protection/>
    </xf>
    <xf numFmtId="21" fontId="57" fillId="0" borderId="45" xfId="0" applyNumberFormat="1" applyFont="1" applyFill="1" applyBorder="1" applyAlignment="1">
      <alignment horizontal="center"/>
    </xf>
    <xf numFmtId="167" fontId="57" fillId="0" borderId="32" xfId="0" applyNumberFormat="1" applyFont="1" applyFill="1" applyBorder="1" applyAlignment="1">
      <alignment horizontal="center" wrapText="1"/>
    </xf>
    <xf numFmtId="0" fontId="59" fillId="0" borderId="46" xfId="18" applyFont="1" applyFill="1" applyBorder="1" applyAlignment="1">
      <alignment wrapText="1"/>
      <protection/>
    </xf>
    <xf numFmtId="0" fontId="59" fillId="0" borderId="46" xfId="18" applyFont="1" applyFill="1" applyBorder="1" applyAlignment="1">
      <alignment horizontal="center" wrapText="1"/>
      <protection/>
    </xf>
    <xf numFmtId="21" fontId="59" fillId="0" borderId="46" xfId="18" applyNumberFormat="1" applyFont="1" applyFill="1" applyBorder="1" applyAlignment="1">
      <alignment horizontal="center" wrapText="1"/>
      <protection/>
    </xf>
    <xf numFmtId="0" fontId="60" fillId="0" borderId="33" xfId="18" applyNumberFormat="1" applyFont="1" applyFill="1" applyBorder="1" applyAlignment="1">
      <alignment horizontal="center" wrapText="1"/>
      <protection/>
    </xf>
    <xf numFmtId="170" fontId="60" fillId="0" borderId="33" xfId="18" applyNumberFormat="1" applyFont="1" applyFill="1" applyBorder="1" applyAlignment="1">
      <alignment horizontal="center" vertical="center" wrapText="1"/>
      <protection/>
    </xf>
    <xf numFmtId="0" fontId="60" fillId="0" borderId="33" xfId="0" applyFont="1" applyFill="1" applyBorder="1" applyAlignment="1">
      <alignment horizontal="center"/>
    </xf>
    <xf numFmtId="21" fontId="36" fillId="0" borderId="0" xfId="18" applyNumberFormat="1" applyFont="1" applyFill="1" applyBorder="1" applyAlignment="1">
      <alignment wrapText="1"/>
      <protection/>
    </xf>
    <xf numFmtId="167" fontId="36" fillId="0" borderId="0" xfId="18" applyNumberFormat="1" applyFont="1" applyFill="1" applyBorder="1" applyAlignment="1">
      <alignment horizontal="center" wrapText="1"/>
      <protection/>
    </xf>
    <xf numFmtId="0" fontId="0" fillId="0" borderId="46" xfId="0" applyFont="1" applyFill="1" applyBorder="1" applyAlignment="1">
      <alignment/>
    </xf>
    <xf numFmtId="21" fontId="52" fillId="0" borderId="45" xfId="0" applyNumberFormat="1" applyFont="1" applyFill="1" applyBorder="1" applyAlignment="1">
      <alignment horizontal="center"/>
    </xf>
    <xf numFmtId="21" fontId="9" fillId="0" borderId="72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21" fontId="2" fillId="0" borderId="0" xfId="0" applyNumberFormat="1" applyFont="1" applyFill="1" applyBorder="1" applyAlignment="1">
      <alignment/>
    </xf>
    <xf numFmtId="0" fontId="58" fillId="0" borderId="11" xfId="18" applyFont="1" applyFill="1" applyBorder="1" applyAlignment="1">
      <alignment wrapText="1"/>
      <protection/>
    </xf>
    <xf numFmtId="0" fontId="58" fillId="0" borderId="11" xfId="18" applyFont="1" applyFill="1" applyBorder="1" applyAlignment="1">
      <alignment horizontal="center" wrapText="1"/>
      <protection/>
    </xf>
    <xf numFmtId="21" fontId="58" fillId="0" borderId="11" xfId="18" applyNumberFormat="1" applyFont="1" applyFill="1" applyBorder="1" applyAlignment="1">
      <alignment horizontal="center" wrapText="1"/>
      <protection/>
    </xf>
    <xf numFmtId="0" fontId="58" fillId="0" borderId="22" xfId="18" applyNumberFormat="1" applyFont="1" applyFill="1" applyBorder="1" applyAlignment="1">
      <alignment horizontal="center" wrapText="1"/>
      <protection/>
    </xf>
    <xf numFmtId="170" fontId="58" fillId="0" borderId="22" xfId="18" applyNumberFormat="1" applyFont="1" applyFill="1" applyBorder="1" applyAlignment="1">
      <alignment horizontal="center" vertical="center" wrapText="1"/>
      <protection/>
    </xf>
    <xf numFmtId="0" fontId="58" fillId="0" borderId="22" xfId="0" applyFont="1" applyFill="1" applyBorder="1" applyAlignment="1">
      <alignment horizontal="center"/>
    </xf>
    <xf numFmtId="0" fontId="58" fillId="0" borderId="11" xfId="18" applyFont="1" applyFill="1" applyBorder="1" applyAlignment="1">
      <alignment wrapText="1"/>
      <protection/>
    </xf>
    <xf numFmtId="0" fontId="58" fillId="0" borderId="11" xfId="18" applyFont="1" applyFill="1" applyBorder="1" applyAlignment="1">
      <alignment horizontal="center" wrapText="1"/>
      <protection/>
    </xf>
    <xf numFmtId="21" fontId="58" fillId="0" borderId="11" xfId="18" applyNumberFormat="1" applyFont="1" applyFill="1" applyBorder="1" applyAlignment="1">
      <alignment horizontal="center" wrapText="1"/>
      <protection/>
    </xf>
    <xf numFmtId="21" fontId="58" fillId="0" borderId="11" xfId="18" applyNumberFormat="1" applyFont="1" applyFill="1" applyBorder="1" applyAlignment="1">
      <alignment wrapText="1"/>
      <protection/>
    </xf>
    <xf numFmtId="1" fontId="58" fillId="0" borderId="11" xfId="18" applyNumberFormat="1" applyFont="1" applyFill="1" applyBorder="1" applyAlignment="1">
      <alignment horizontal="center" wrapText="1"/>
      <protection/>
    </xf>
    <xf numFmtId="0" fontId="46" fillId="0" borderId="11" xfId="18" applyFont="1" applyFill="1" applyBorder="1" applyAlignment="1">
      <alignment wrapText="1"/>
      <protection/>
    </xf>
    <xf numFmtId="0" fontId="46" fillId="0" borderId="11" xfId="18" applyFont="1" applyFill="1" applyBorder="1" applyAlignment="1">
      <alignment horizontal="center" wrapText="1"/>
      <protection/>
    </xf>
    <xf numFmtId="21" fontId="46" fillId="0" borderId="11" xfId="18" applyNumberFormat="1" applyFont="1" applyFill="1" applyBorder="1" applyAlignment="1">
      <alignment horizontal="center" wrapText="1"/>
      <protection/>
    </xf>
    <xf numFmtId="0" fontId="46" fillId="0" borderId="22" xfId="18" applyNumberFormat="1" applyFont="1" applyFill="1" applyBorder="1" applyAlignment="1">
      <alignment horizontal="center" wrapText="1"/>
      <protection/>
    </xf>
    <xf numFmtId="170" fontId="46" fillId="0" borderId="22" xfId="18" applyNumberFormat="1" applyFont="1" applyFill="1" applyBorder="1" applyAlignment="1">
      <alignment horizontal="center" vertical="center" wrapText="1"/>
      <protection/>
    </xf>
    <xf numFmtId="0" fontId="46" fillId="0" borderId="22" xfId="0" applyFont="1" applyFill="1" applyBorder="1" applyAlignment="1">
      <alignment horizontal="center"/>
    </xf>
    <xf numFmtId="21" fontId="46" fillId="0" borderId="11" xfId="18" applyNumberFormat="1" applyFont="1" applyFill="1" applyBorder="1" applyAlignment="1">
      <alignment wrapText="1"/>
      <protection/>
    </xf>
    <xf numFmtId="1" fontId="46" fillId="0" borderId="11" xfId="18" applyNumberFormat="1" applyFont="1" applyFill="1" applyBorder="1" applyAlignment="1">
      <alignment horizontal="center" wrapText="1"/>
      <protection/>
    </xf>
    <xf numFmtId="21" fontId="46" fillId="0" borderId="11" xfId="18" applyNumberFormat="1" applyFont="1" applyFill="1" applyBorder="1" applyAlignment="1">
      <alignment horizontal="center" wrapText="1"/>
      <protection/>
    </xf>
    <xf numFmtId="0" fontId="35" fillId="0" borderId="11" xfId="18" applyFont="1" applyFill="1" applyBorder="1" applyAlignment="1">
      <alignment wrapText="1"/>
      <protection/>
    </xf>
    <xf numFmtId="0" fontId="35" fillId="0" borderId="11" xfId="18" applyFont="1" applyFill="1" applyBorder="1" applyAlignment="1">
      <alignment horizontal="center" wrapText="1"/>
      <protection/>
    </xf>
    <xf numFmtId="21" fontId="35" fillId="0" borderId="11" xfId="18" applyNumberFormat="1" applyFont="1" applyFill="1" applyBorder="1" applyAlignment="1">
      <alignment horizontal="center" wrapText="1"/>
      <protection/>
    </xf>
    <xf numFmtId="0" fontId="35" fillId="0" borderId="33" xfId="18" applyNumberFormat="1" applyFont="1" applyFill="1" applyBorder="1" applyAlignment="1">
      <alignment horizontal="center" wrapText="1"/>
      <protection/>
    </xf>
    <xf numFmtId="170" fontId="35" fillId="0" borderId="33" xfId="18" applyNumberFormat="1" applyFont="1" applyFill="1" applyBorder="1" applyAlignment="1">
      <alignment horizontal="center" vertical="center" wrapText="1"/>
      <protection/>
    </xf>
    <xf numFmtId="0" fontId="35" fillId="0" borderId="33" xfId="0" applyFont="1" applyFill="1" applyBorder="1" applyAlignment="1">
      <alignment horizontal="center"/>
    </xf>
    <xf numFmtId="0" fontId="35" fillId="0" borderId="22" xfId="0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/>
    </xf>
    <xf numFmtId="167" fontId="2" fillId="0" borderId="14" xfId="0" applyNumberFormat="1" applyFont="1" applyFill="1" applyBorder="1" applyAlignment="1">
      <alignment horizontal="center" wrapText="1"/>
    </xf>
    <xf numFmtId="167" fontId="25" fillId="2" borderId="16" xfId="0" applyNumberFormat="1" applyFont="1" applyFill="1" applyBorder="1" applyAlignment="1">
      <alignment horizontal="center"/>
    </xf>
    <xf numFmtId="21" fontId="53" fillId="0" borderId="9" xfId="18" applyNumberFormat="1" applyFont="1" applyFill="1" applyBorder="1" applyAlignment="1">
      <alignment horizontal="center" vertical="center"/>
      <protection/>
    </xf>
    <xf numFmtId="21" fontId="35" fillId="0" borderId="73" xfId="18" applyNumberFormat="1" applyFont="1" applyFill="1" applyBorder="1" applyAlignment="1">
      <alignment horizontal="center" vertical="center"/>
      <protection/>
    </xf>
    <xf numFmtId="167" fontId="1" fillId="0" borderId="22" xfId="0" applyNumberFormat="1" applyFont="1" applyBorder="1" applyAlignment="1">
      <alignment horizontal="center"/>
    </xf>
    <xf numFmtId="21" fontId="53" fillId="0" borderId="69" xfId="18" applyNumberFormat="1" applyFont="1" applyFill="1" applyBorder="1" applyAlignment="1">
      <alignment horizontal="center" vertical="center"/>
      <protection/>
    </xf>
    <xf numFmtId="0" fontId="34" fillId="0" borderId="45" xfId="0" applyFont="1" applyBorder="1" applyAlignment="1">
      <alignment horizontal="center"/>
    </xf>
    <xf numFmtId="21" fontId="2" fillId="0" borderId="33" xfId="0" applyNumberFormat="1" applyFont="1" applyFill="1" applyBorder="1" applyAlignment="1">
      <alignment horizontal="center" wrapText="1"/>
    </xf>
    <xf numFmtId="0" fontId="1" fillId="0" borderId="74" xfId="0" applyFont="1" applyFill="1" applyBorder="1" applyAlignment="1">
      <alignment horizontal="right" wrapText="1"/>
    </xf>
    <xf numFmtId="0" fontId="1" fillId="0" borderId="75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wrapText="1"/>
    </xf>
    <xf numFmtId="21" fontId="1" fillId="2" borderId="74" xfId="0" applyNumberFormat="1" applyFont="1" applyFill="1" applyBorder="1" applyAlignment="1">
      <alignment horizontal="center" wrapText="1"/>
    </xf>
    <xf numFmtId="168" fontId="1" fillId="2" borderId="32" xfId="0" applyNumberFormat="1" applyFont="1" applyFill="1" applyBorder="1" applyAlignment="1">
      <alignment horizontal="center" wrapText="1"/>
    </xf>
    <xf numFmtId="167" fontId="1" fillId="2" borderId="20" xfId="0" applyNumberFormat="1" applyFont="1" applyFill="1" applyBorder="1" applyAlignment="1">
      <alignment horizontal="center" wrapText="1"/>
    </xf>
    <xf numFmtId="21" fontId="1" fillId="2" borderId="76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right" wrapText="1"/>
    </xf>
    <xf numFmtId="0" fontId="1" fillId="0" borderId="77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76" xfId="0" applyFont="1" applyFill="1" applyBorder="1" applyAlignment="1">
      <alignment wrapText="1"/>
    </xf>
    <xf numFmtId="21" fontId="63" fillId="0" borderId="44" xfId="18" applyNumberFormat="1" applyFont="1" applyFill="1" applyBorder="1" applyAlignment="1">
      <alignment horizontal="center" wrapText="1"/>
      <protection/>
    </xf>
    <xf numFmtId="1" fontId="1" fillId="0" borderId="78" xfId="0" applyNumberFormat="1" applyFont="1" applyFill="1" applyBorder="1" applyAlignment="1">
      <alignment horizontal="center" wrapText="1"/>
    </xf>
    <xf numFmtId="21" fontId="1" fillId="0" borderId="76" xfId="0" applyNumberFormat="1" applyFont="1" applyFill="1" applyBorder="1" applyAlignment="1">
      <alignment horizontal="center"/>
    </xf>
    <xf numFmtId="21" fontId="63" fillId="0" borderId="37" xfId="18" applyNumberFormat="1" applyFont="1" applyFill="1" applyBorder="1" applyAlignment="1">
      <alignment horizontal="center" wrapText="1"/>
      <protection/>
    </xf>
    <xf numFmtId="21" fontId="1" fillId="0" borderId="74" xfId="0" applyNumberFormat="1" applyFont="1" applyFill="1" applyBorder="1" applyAlignment="1">
      <alignment horizontal="center" wrapText="1"/>
    </xf>
    <xf numFmtId="168" fontId="1" fillId="0" borderId="74" xfId="0" applyNumberFormat="1" applyFont="1" applyFill="1" applyBorder="1" applyAlignment="1">
      <alignment horizontal="center" wrapText="1"/>
    </xf>
    <xf numFmtId="21" fontId="63" fillId="0" borderId="22" xfId="18" applyNumberFormat="1" applyFont="1" applyFill="1" applyBorder="1" applyAlignment="1">
      <alignment horizontal="center" vertical="center"/>
      <protection/>
    </xf>
    <xf numFmtId="21" fontId="1" fillId="0" borderId="34" xfId="0" applyNumberFormat="1" applyFont="1" applyFill="1" applyBorder="1" applyAlignment="1">
      <alignment horizontal="center"/>
    </xf>
    <xf numFmtId="167" fontId="1" fillId="0" borderId="46" xfId="0" applyNumberFormat="1" applyFont="1" applyFill="1" applyBorder="1" applyAlignment="1">
      <alignment horizontal="center" wrapText="1"/>
    </xf>
    <xf numFmtId="21" fontId="1" fillId="0" borderId="37" xfId="0" applyNumberFormat="1" applyFont="1" applyFill="1" applyBorder="1" applyAlignment="1">
      <alignment horizontal="center" wrapText="1"/>
    </xf>
    <xf numFmtId="167" fontId="1" fillId="0" borderId="78" xfId="0" applyNumberFormat="1" applyFont="1" applyFill="1" applyBorder="1" applyAlignment="1">
      <alignment horizontal="center" wrapText="1"/>
    </xf>
    <xf numFmtId="0" fontId="64" fillId="0" borderId="0" xfId="0" applyFont="1" applyAlignment="1">
      <alignment/>
    </xf>
    <xf numFmtId="169" fontId="64" fillId="0" borderId="0" xfId="0" applyNumberFormat="1" applyFont="1" applyFill="1" applyBorder="1" applyAlignment="1">
      <alignment/>
    </xf>
    <xf numFmtId="0" fontId="65" fillId="0" borderId="0" xfId="18" applyFont="1" applyFill="1" applyBorder="1" applyAlignment="1">
      <alignment horizontal="center" vertical="center"/>
      <protection/>
    </xf>
    <xf numFmtId="1" fontId="66" fillId="0" borderId="22" xfId="0" applyNumberFormat="1" applyFont="1" applyFill="1" applyBorder="1" applyAlignment="1">
      <alignment horizontal="center"/>
    </xf>
    <xf numFmtId="0" fontId="66" fillId="0" borderId="20" xfId="0" applyFont="1" applyFill="1" applyBorder="1" applyAlignment="1">
      <alignment horizontal="center"/>
    </xf>
    <xf numFmtId="0" fontId="66" fillId="0" borderId="7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wrapText="1"/>
    </xf>
    <xf numFmtId="21" fontId="1" fillId="2" borderId="15" xfId="0" applyNumberFormat="1" applyFont="1" applyFill="1" applyBorder="1" applyAlignment="1">
      <alignment horizontal="center" wrapText="1"/>
    </xf>
    <xf numFmtId="168" fontId="1" fillId="2" borderId="26" xfId="0" applyNumberFormat="1" applyFont="1" applyFill="1" applyBorder="1" applyAlignment="1">
      <alignment horizontal="center" wrapText="1"/>
    </xf>
    <xf numFmtId="167" fontId="1" fillId="2" borderId="16" xfId="0" applyNumberFormat="1" applyFont="1" applyFill="1" applyBorder="1" applyAlignment="1">
      <alignment horizontal="center" wrapText="1"/>
    </xf>
    <xf numFmtId="21" fontId="1" fillId="2" borderId="2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 wrapText="1"/>
    </xf>
    <xf numFmtId="0" fontId="1" fillId="0" borderId="48" xfId="0" applyFont="1" applyFill="1" applyBorder="1" applyAlignment="1">
      <alignment wrapText="1"/>
    </xf>
    <xf numFmtId="0" fontId="1" fillId="0" borderId="16" xfId="0" applyFont="1" applyFill="1" applyBorder="1" applyAlignment="1">
      <alignment horizontal="center" wrapText="1"/>
    </xf>
    <xf numFmtId="0" fontId="1" fillId="0" borderId="48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wrapText="1"/>
    </xf>
    <xf numFmtId="21" fontId="63" fillId="0" borderId="50" xfId="18" applyNumberFormat="1" applyFont="1" applyFill="1" applyBorder="1" applyAlignment="1">
      <alignment horizontal="center" wrapText="1"/>
      <protection/>
    </xf>
    <xf numFmtId="1" fontId="1" fillId="0" borderId="14" xfId="0" applyNumberFormat="1" applyFont="1" applyFill="1" applyBorder="1" applyAlignment="1">
      <alignment horizontal="center" wrapText="1"/>
    </xf>
    <xf numFmtId="21" fontId="1" fillId="0" borderId="25" xfId="0" applyNumberFormat="1" applyFont="1" applyFill="1" applyBorder="1" applyAlignment="1">
      <alignment horizontal="center"/>
    </xf>
    <xf numFmtId="21" fontId="63" fillId="0" borderId="51" xfId="18" applyNumberFormat="1" applyFont="1" applyFill="1" applyBorder="1" applyAlignment="1">
      <alignment horizontal="center" wrapText="1"/>
      <protection/>
    </xf>
    <xf numFmtId="21" fontId="1" fillId="0" borderId="15" xfId="0" applyNumberFormat="1" applyFont="1" applyFill="1" applyBorder="1" applyAlignment="1">
      <alignment horizontal="center" wrapText="1"/>
    </xf>
    <xf numFmtId="168" fontId="1" fillId="0" borderId="15" xfId="0" applyNumberFormat="1" applyFont="1" applyFill="1" applyBorder="1" applyAlignment="1">
      <alignment horizontal="center" wrapText="1"/>
    </xf>
    <xf numFmtId="21" fontId="63" fillId="0" borderId="16" xfId="18" applyNumberFormat="1" applyFont="1" applyFill="1" applyBorder="1" applyAlignment="1">
      <alignment horizontal="center" vertical="center"/>
      <protection/>
    </xf>
    <xf numFmtId="167" fontId="1" fillId="0" borderId="14" xfId="0" applyNumberFormat="1" applyFont="1" applyFill="1" applyBorder="1" applyAlignment="1">
      <alignment horizontal="center" wrapText="1"/>
    </xf>
    <xf numFmtId="21" fontId="1" fillId="0" borderId="49" xfId="0" applyNumberFormat="1" applyFont="1" applyFill="1" applyBorder="1" applyAlignment="1">
      <alignment horizontal="center" wrapText="1"/>
    </xf>
    <xf numFmtId="0" fontId="64" fillId="0" borderId="14" xfId="0" applyFont="1" applyBorder="1" applyAlignment="1">
      <alignment/>
    </xf>
    <xf numFmtId="169" fontId="64" fillId="0" borderId="14" xfId="0" applyNumberFormat="1" applyFont="1" applyFill="1" applyBorder="1" applyAlignment="1">
      <alignment/>
    </xf>
    <xf numFmtId="0" fontId="65" fillId="0" borderId="14" xfId="18" applyFont="1" applyFill="1" applyBorder="1" applyAlignment="1">
      <alignment horizontal="center" wrapText="1"/>
      <protection/>
    </xf>
    <xf numFmtId="0" fontId="65" fillId="0" borderId="14" xfId="18" applyFont="1" applyFill="1" applyBorder="1" applyAlignment="1">
      <alignment wrapText="1"/>
      <protection/>
    </xf>
    <xf numFmtId="21" fontId="65" fillId="0" borderId="14" xfId="18" applyNumberFormat="1" applyFont="1" applyFill="1" applyBorder="1" applyAlignment="1">
      <alignment horizontal="center" wrapText="1"/>
      <protection/>
    </xf>
    <xf numFmtId="0" fontId="65" fillId="0" borderId="14" xfId="18" applyNumberFormat="1" applyFont="1" applyFill="1" applyBorder="1" applyAlignment="1">
      <alignment horizontal="center" wrapText="1"/>
      <protection/>
    </xf>
    <xf numFmtId="170" fontId="65" fillId="0" borderId="14" xfId="18" applyNumberFormat="1" applyFont="1" applyFill="1" applyBorder="1" applyAlignment="1">
      <alignment horizontal="center" vertical="center" wrapText="1"/>
      <protection/>
    </xf>
    <xf numFmtId="0" fontId="65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 wrapText="1"/>
    </xf>
    <xf numFmtId="171" fontId="35" fillId="0" borderId="46" xfId="0" applyNumberFormat="1" applyFont="1" applyFill="1" applyBorder="1" applyAlignment="1">
      <alignment horizontal="center" wrapText="1"/>
    </xf>
    <xf numFmtId="21" fontId="35" fillId="0" borderId="34" xfId="0" applyNumberFormat="1" applyFont="1" applyFill="1" applyBorder="1" applyAlignment="1">
      <alignment horizontal="center"/>
    </xf>
    <xf numFmtId="171" fontId="53" fillId="0" borderId="46" xfId="0" applyNumberFormat="1" applyFont="1" applyFill="1" applyBorder="1" applyAlignment="1">
      <alignment horizontal="center" wrapText="1"/>
    </xf>
    <xf numFmtId="21" fontId="53" fillId="0" borderId="34" xfId="0" applyNumberFormat="1" applyFont="1" applyFill="1" applyBorder="1" applyAlignment="1">
      <alignment horizontal="center"/>
    </xf>
    <xf numFmtId="21" fontId="35" fillId="0" borderId="41" xfId="0" applyNumberFormat="1" applyFont="1" applyFill="1" applyBorder="1" applyAlignment="1">
      <alignment horizontal="center"/>
    </xf>
    <xf numFmtId="171" fontId="35" fillId="0" borderId="0" xfId="0" applyNumberFormat="1" applyFont="1" applyFill="1" applyBorder="1" applyAlignment="1">
      <alignment horizontal="center" wrapText="1"/>
    </xf>
    <xf numFmtId="171" fontId="35" fillId="0" borderId="11" xfId="0" applyNumberFormat="1" applyFont="1" applyFill="1" applyBorder="1" applyAlignment="1">
      <alignment horizontal="center" wrapText="1"/>
    </xf>
    <xf numFmtId="171" fontId="58" fillId="0" borderId="46" xfId="0" applyNumberFormat="1" applyFont="1" applyFill="1" applyBorder="1" applyAlignment="1">
      <alignment horizontal="center" wrapText="1"/>
    </xf>
    <xf numFmtId="171" fontId="46" fillId="0" borderId="11" xfId="0" applyNumberFormat="1" applyFont="1" applyFill="1" applyBorder="1" applyAlignment="1">
      <alignment horizontal="center" wrapText="1"/>
    </xf>
    <xf numFmtId="171" fontId="58" fillId="0" borderId="11" xfId="0" applyNumberFormat="1" applyFont="1" applyFill="1" applyBorder="1" applyAlignment="1">
      <alignment horizontal="center" wrapText="1"/>
    </xf>
    <xf numFmtId="171" fontId="35" fillId="0" borderId="14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/>
    </xf>
    <xf numFmtId="21" fontId="2" fillId="0" borderId="45" xfId="0" applyNumberFormat="1" applyFont="1" applyFill="1" applyBorder="1" applyAlignment="1">
      <alignment horizontal="center"/>
    </xf>
    <xf numFmtId="21" fontId="1" fillId="2" borderId="48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21" fontId="35" fillId="0" borderId="44" xfId="18" applyNumberFormat="1" applyFont="1" applyFill="1" applyBorder="1" applyAlignment="1">
      <alignment horizontal="center" vertical="center"/>
      <protection/>
    </xf>
    <xf numFmtId="21" fontId="35" fillId="0" borderId="47" xfId="18" applyNumberFormat="1" applyFont="1" applyFill="1" applyBorder="1" applyAlignment="1">
      <alignment horizontal="center" vertical="center"/>
      <protection/>
    </xf>
    <xf numFmtId="21" fontId="53" fillId="0" borderId="47" xfId="18" applyNumberFormat="1" applyFont="1" applyFill="1" applyBorder="1" applyAlignment="1">
      <alignment horizontal="center" vertical="center"/>
      <protection/>
    </xf>
    <xf numFmtId="21" fontId="2" fillId="0" borderId="44" xfId="0" applyNumberFormat="1" applyFont="1" applyFill="1" applyBorder="1" applyAlignment="1">
      <alignment horizontal="center" wrapText="1"/>
    </xf>
    <xf numFmtId="21" fontId="2" fillId="0" borderId="47" xfId="0" applyNumberFormat="1" applyFont="1" applyFill="1" applyBorder="1" applyAlignment="1">
      <alignment horizontal="center" wrapText="1"/>
    </xf>
    <xf numFmtId="21" fontId="35" fillId="0" borderId="32" xfId="18" applyNumberFormat="1" applyFont="1" applyFill="1" applyBorder="1" applyAlignment="1">
      <alignment horizontal="center" vertical="center"/>
      <protection/>
    </xf>
    <xf numFmtId="21" fontId="35" fillId="0" borderId="61" xfId="18" applyNumberFormat="1" applyFont="1" applyFill="1" applyBorder="1" applyAlignment="1">
      <alignment horizontal="center" vertical="center"/>
      <protection/>
    </xf>
    <xf numFmtId="21" fontId="35" fillId="0" borderId="30" xfId="18" applyNumberFormat="1" applyFont="1" applyFill="1" applyBorder="1" applyAlignment="1">
      <alignment horizontal="center" vertical="center"/>
      <protection/>
    </xf>
    <xf numFmtId="21" fontId="2" fillId="0" borderId="30" xfId="0" applyNumberFormat="1" applyFont="1" applyFill="1" applyBorder="1" applyAlignment="1">
      <alignment horizontal="center" wrapText="1"/>
    </xf>
    <xf numFmtId="21" fontId="58" fillId="0" borderId="32" xfId="18" applyNumberFormat="1" applyFont="1" applyFill="1" applyBorder="1" applyAlignment="1">
      <alignment horizontal="center" vertical="center"/>
      <protection/>
    </xf>
    <xf numFmtId="21" fontId="45" fillId="0" borderId="47" xfId="0" applyNumberFormat="1" applyFont="1" applyFill="1" applyBorder="1" applyAlignment="1">
      <alignment horizontal="center" wrapText="1"/>
    </xf>
    <xf numFmtId="21" fontId="58" fillId="0" borderId="47" xfId="18" applyNumberFormat="1" applyFont="1" applyFill="1" applyBorder="1" applyAlignment="1">
      <alignment horizontal="center" vertical="center"/>
      <protection/>
    </xf>
    <xf numFmtId="21" fontId="57" fillId="0" borderId="47" xfId="0" applyNumberFormat="1" applyFont="1" applyFill="1" applyBorder="1" applyAlignment="1">
      <alignment horizontal="center" wrapText="1"/>
    </xf>
    <xf numFmtId="21" fontId="46" fillId="0" borderId="47" xfId="18" applyNumberFormat="1" applyFont="1" applyFill="1" applyBorder="1" applyAlignment="1">
      <alignment horizontal="center" vertical="center"/>
      <protection/>
    </xf>
    <xf numFmtId="21" fontId="2" fillId="0" borderId="26" xfId="0" applyNumberFormat="1" applyFont="1" applyFill="1" applyBorder="1" applyAlignment="1">
      <alignment horizontal="center" wrapText="1"/>
    </xf>
    <xf numFmtId="21" fontId="35" fillId="0" borderId="79" xfId="18" applyNumberFormat="1" applyFont="1" applyFill="1" applyBorder="1" applyAlignment="1">
      <alignment horizontal="center" wrapText="1"/>
      <protection/>
    </xf>
    <xf numFmtId="21" fontId="35" fillId="0" borderId="79" xfId="0" applyNumberFormat="1" applyFont="1" applyFill="1" applyBorder="1" applyAlignment="1">
      <alignment horizontal="center" wrapText="1"/>
    </xf>
    <xf numFmtId="21" fontId="35" fillId="0" borderId="80" xfId="0" applyNumberFormat="1" applyFont="1" applyFill="1" applyBorder="1" applyAlignment="1">
      <alignment horizontal="center" wrapText="1"/>
    </xf>
    <xf numFmtId="21" fontId="35" fillId="0" borderId="81" xfId="18" applyNumberFormat="1" applyFont="1" applyFill="1" applyBorder="1" applyAlignment="1">
      <alignment horizontal="center" wrapText="1"/>
      <protection/>
    </xf>
    <xf numFmtId="21" fontId="35" fillId="0" borderId="82" xfId="0" applyNumberFormat="1" applyFont="1" applyFill="1" applyBorder="1" applyAlignment="1">
      <alignment horizontal="center" wrapText="1"/>
    </xf>
    <xf numFmtId="21" fontId="35" fillId="0" borderId="83" xfId="18" applyNumberFormat="1" applyFont="1" applyFill="1" applyBorder="1" applyAlignment="1">
      <alignment horizontal="center" wrapText="1"/>
      <protection/>
    </xf>
    <xf numFmtId="21" fontId="35" fillId="0" borderId="83" xfId="0" applyNumberFormat="1" applyFont="1" applyFill="1" applyBorder="1" applyAlignment="1">
      <alignment horizontal="center" wrapText="1"/>
    </xf>
    <xf numFmtId="21" fontId="53" fillId="0" borderId="84" xfId="0" applyNumberFormat="1" applyFont="1" applyFill="1" applyBorder="1" applyAlignment="1">
      <alignment horizontal="center" wrapText="1"/>
    </xf>
    <xf numFmtId="21" fontId="35" fillId="0" borderId="81" xfId="0" applyNumberFormat="1" applyFont="1" applyFill="1" applyBorder="1" applyAlignment="1">
      <alignment horizontal="center" wrapText="1"/>
    </xf>
    <xf numFmtId="21" fontId="35" fillId="0" borderId="84" xfId="0" applyNumberFormat="1" applyFont="1" applyFill="1" applyBorder="1" applyAlignment="1">
      <alignment horizontal="center" wrapText="1"/>
    </xf>
    <xf numFmtId="21" fontId="35" fillId="0" borderId="66" xfId="0" applyNumberFormat="1" applyFont="1" applyFill="1" applyBorder="1" applyAlignment="1">
      <alignment horizontal="center"/>
    </xf>
    <xf numFmtId="21" fontId="35" fillId="0" borderId="85" xfId="0" applyNumberFormat="1" applyFont="1" applyFill="1" applyBorder="1" applyAlignment="1">
      <alignment horizontal="center" wrapText="1"/>
    </xf>
    <xf numFmtId="21" fontId="58" fillId="0" borderId="34" xfId="0" applyNumberFormat="1" applyFont="1" applyFill="1" applyBorder="1" applyAlignment="1">
      <alignment horizontal="center"/>
    </xf>
    <xf numFmtId="21" fontId="46" fillId="0" borderId="85" xfId="0" applyNumberFormat="1" applyFont="1" applyFill="1" applyBorder="1" applyAlignment="1">
      <alignment horizontal="center" wrapText="1"/>
    </xf>
    <xf numFmtId="21" fontId="46" fillId="0" borderId="41" xfId="0" applyNumberFormat="1" applyFont="1" applyFill="1" applyBorder="1" applyAlignment="1">
      <alignment horizontal="center"/>
    </xf>
    <xf numFmtId="21" fontId="58" fillId="0" borderId="85" xfId="0" applyNumberFormat="1" applyFont="1" applyFill="1" applyBorder="1" applyAlignment="1">
      <alignment horizontal="center" wrapText="1"/>
    </xf>
    <xf numFmtId="21" fontId="58" fillId="0" borderId="41" xfId="0" applyNumberFormat="1" applyFont="1" applyFill="1" applyBorder="1" applyAlignment="1">
      <alignment horizontal="center"/>
    </xf>
    <xf numFmtId="21" fontId="58" fillId="0" borderId="85" xfId="18" applyNumberFormat="1" applyFont="1" applyFill="1" applyBorder="1" applyAlignment="1">
      <alignment horizontal="center" wrapText="1"/>
      <protection/>
    </xf>
    <xf numFmtId="21" fontId="35" fillId="0" borderId="86" xfId="0" applyNumberFormat="1" applyFont="1" applyFill="1" applyBorder="1" applyAlignment="1">
      <alignment horizontal="center" wrapText="1"/>
    </xf>
    <xf numFmtId="21" fontId="35" fillId="0" borderId="25" xfId="0" applyNumberFormat="1" applyFont="1" applyFill="1" applyBorder="1" applyAlignment="1">
      <alignment horizontal="center"/>
    </xf>
    <xf numFmtId="21" fontId="1" fillId="2" borderId="25" xfId="0" applyNumberFormat="1" applyFont="1" applyFill="1" applyBorder="1" applyAlignment="1">
      <alignment horizontal="center"/>
    </xf>
    <xf numFmtId="21" fontId="58" fillId="0" borderId="70" xfId="18" applyNumberFormat="1" applyFont="1" applyFill="1" applyBorder="1" applyAlignment="1">
      <alignment horizontal="center" wrapText="1"/>
      <protection/>
    </xf>
    <xf numFmtId="21" fontId="46" fillId="0" borderId="69" xfId="18" applyNumberFormat="1" applyFont="1" applyFill="1" applyBorder="1" applyAlignment="1">
      <alignment horizontal="center" vertical="center"/>
      <protection/>
    </xf>
    <xf numFmtId="21" fontId="35" fillId="0" borderId="31" xfId="18" applyNumberFormat="1" applyFont="1" applyFill="1" applyBorder="1" applyAlignment="1">
      <alignment horizontal="center" vertical="center"/>
      <protection/>
    </xf>
    <xf numFmtId="21" fontId="58" fillId="0" borderId="81" xfId="0" applyNumberFormat="1" applyFont="1" applyFill="1" applyBorder="1" applyAlignment="1">
      <alignment horizontal="center" wrapText="1"/>
    </xf>
    <xf numFmtId="21" fontId="35" fillId="0" borderId="82" xfId="18" applyNumberFormat="1" applyFont="1" applyFill="1" applyBorder="1" applyAlignment="1">
      <alignment horizontal="center" wrapText="1"/>
      <protection/>
    </xf>
    <xf numFmtId="21" fontId="52" fillId="0" borderId="47" xfId="0" applyNumberFormat="1" applyFont="1" applyFill="1" applyBorder="1" applyAlignment="1">
      <alignment horizontal="center" wrapText="1"/>
    </xf>
    <xf numFmtId="21" fontId="2" fillId="0" borderId="32" xfId="0" applyNumberFormat="1" applyFont="1" applyFill="1" applyBorder="1" applyAlignment="1">
      <alignment horizontal="center" wrapText="1"/>
    </xf>
    <xf numFmtId="0" fontId="54" fillId="0" borderId="11" xfId="0" applyFont="1" applyBorder="1" applyAlignment="1">
      <alignment/>
    </xf>
    <xf numFmtId="0" fontId="47" fillId="0" borderId="0" xfId="0" applyFont="1" applyAlignment="1">
      <alignment/>
    </xf>
    <xf numFmtId="0" fontId="35" fillId="0" borderId="0" xfId="18" applyFont="1" applyFill="1" applyBorder="1" applyAlignment="1">
      <alignment wrapText="1"/>
      <protection/>
    </xf>
    <xf numFmtId="0" fontId="35" fillId="0" borderId="0" xfId="18" applyFont="1" applyFill="1" applyBorder="1" applyAlignment="1">
      <alignment horizontal="center" wrapText="1"/>
      <protection/>
    </xf>
    <xf numFmtId="21" fontId="35" fillId="0" borderId="0" xfId="18" applyNumberFormat="1" applyFont="1" applyFill="1" applyBorder="1" applyAlignment="1">
      <alignment horizontal="center" wrapText="1"/>
      <protection/>
    </xf>
    <xf numFmtId="0" fontId="36" fillId="0" borderId="7" xfId="18" applyNumberFormat="1" applyFont="1" applyFill="1" applyBorder="1" applyAlignment="1">
      <alignment horizontal="center" wrapText="1"/>
      <protection/>
    </xf>
    <xf numFmtId="170" fontId="36" fillId="0" borderId="7" xfId="18" applyNumberFormat="1" applyFont="1" applyFill="1" applyBorder="1" applyAlignment="1">
      <alignment horizontal="center" vertical="center" wrapText="1"/>
      <protection/>
    </xf>
    <xf numFmtId="21" fontId="35" fillId="0" borderId="80" xfId="18" applyNumberFormat="1" applyFont="1" applyFill="1" applyBorder="1" applyAlignment="1">
      <alignment horizontal="center" wrapText="1"/>
      <protection/>
    </xf>
    <xf numFmtId="21" fontId="53" fillId="0" borderId="83" xfId="0" applyNumberFormat="1" applyFont="1" applyFill="1" applyBorder="1" applyAlignment="1">
      <alignment horizontal="center" wrapText="1"/>
    </xf>
    <xf numFmtId="0" fontId="1" fillId="0" borderId="75" xfId="0" applyFont="1" applyFill="1" applyBorder="1" applyAlignment="1">
      <alignment horizontal="right" wrapText="1"/>
    </xf>
    <xf numFmtId="21" fontId="1" fillId="0" borderId="45" xfId="0" applyNumberFormat="1" applyFont="1" applyFill="1" applyBorder="1" applyAlignment="1">
      <alignment horizontal="center"/>
    </xf>
    <xf numFmtId="21" fontId="63" fillId="0" borderId="79" xfId="18" applyNumberFormat="1" applyFont="1" applyFill="1" applyBorder="1" applyAlignment="1">
      <alignment horizontal="center" wrapText="1"/>
      <protection/>
    </xf>
    <xf numFmtId="171" fontId="63" fillId="0" borderId="78" xfId="0" applyNumberFormat="1" applyFont="1" applyFill="1" applyBorder="1" applyAlignment="1">
      <alignment horizontal="center" wrapText="1"/>
    </xf>
    <xf numFmtId="21" fontId="63" fillId="0" borderId="76" xfId="0" applyNumberFormat="1" applyFont="1" applyFill="1" applyBorder="1" applyAlignment="1">
      <alignment horizontal="center"/>
    </xf>
    <xf numFmtId="21" fontId="63" fillId="0" borderId="44" xfId="18" applyNumberFormat="1" applyFont="1" applyFill="1" applyBorder="1" applyAlignment="1">
      <alignment horizontal="center" vertical="center"/>
      <protection/>
    </xf>
    <xf numFmtId="0" fontId="64" fillId="0" borderId="0" xfId="0" applyFont="1" applyBorder="1" applyAlignment="1">
      <alignment/>
    </xf>
    <xf numFmtId="0" fontId="65" fillId="0" borderId="0" xfId="18" applyFont="1" applyFill="1" applyBorder="1" applyAlignment="1">
      <alignment wrapText="1"/>
      <protection/>
    </xf>
    <xf numFmtId="0" fontId="65" fillId="0" borderId="0" xfId="18" applyFont="1" applyFill="1" applyBorder="1" applyAlignment="1">
      <alignment horizontal="center" wrapText="1"/>
      <protection/>
    </xf>
    <xf numFmtId="21" fontId="65" fillId="0" borderId="0" xfId="18" applyNumberFormat="1" applyFont="1" applyFill="1" applyBorder="1" applyAlignment="1">
      <alignment horizontal="center" wrapText="1"/>
      <protection/>
    </xf>
    <xf numFmtId="0" fontId="66" fillId="0" borderId="22" xfId="0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/>
    </xf>
    <xf numFmtId="0" fontId="1" fillId="0" borderId="31" xfId="0" applyFont="1" applyFill="1" applyBorder="1" applyAlignment="1">
      <alignment horizontal="right" wrapText="1"/>
    </xf>
    <xf numFmtId="0" fontId="1" fillId="0" borderId="32" xfId="0" applyFont="1" applyFill="1" applyBorder="1" applyAlignment="1" quotePrefix="1">
      <alignment horizontal="right" wrapText="1"/>
    </xf>
    <xf numFmtId="0" fontId="1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wrapText="1"/>
    </xf>
    <xf numFmtId="21" fontId="1" fillId="2" borderId="31" xfId="0" applyNumberFormat="1" applyFont="1" applyFill="1" applyBorder="1" applyAlignment="1">
      <alignment horizontal="center" wrapText="1"/>
    </xf>
    <xf numFmtId="167" fontId="1" fillId="2" borderId="33" xfId="0" applyNumberFormat="1" applyFont="1" applyFill="1" applyBorder="1" applyAlignment="1">
      <alignment horizontal="center" wrapText="1"/>
    </xf>
    <xf numFmtId="21" fontId="1" fillId="2" borderId="34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right" wrapText="1"/>
    </xf>
    <xf numFmtId="0" fontId="1" fillId="0" borderId="45" xfId="0" applyFont="1" applyFill="1" applyBorder="1" applyAlignment="1">
      <alignment wrapText="1"/>
    </xf>
    <xf numFmtId="0" fontId="1" fillId="0" borderId="33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wrapText="1"/>
    </xf>
    <xf numFmtId="1" fontId="1" fillId="0" borderId="46" xfId="0" applyNumberFormat="1" applyFont="1" applyFill="1" applyBorder="1" applyAlignment="1">
      <alignment horizontal="center" wrapText="1"/>
    </xf>
    <xf numFmtId="21" fontId="1" fillId="0" borderId="31" xfId="0" applyNumberFormat="1" applyFont="1" applyFill="1" applyBorder="1" applyAlignment="1">
      <alignment horizontal="center" wrapText="1"/>
    </xf>
    <xf numFmtId="168" fontId="1" fillId="0" borderId="31" xfId="0" applyNumberFormat="1" applyFont="1" applyFill="1" applyBorder="1" applyAlignment="1">
      <alignment horizontal="center" wrapText="1"/>
    </xf>
    <xf numFmtId="21" fontId="63" fillId="0" borderId="33" xfId="18" applyNumberFormat="1" applyFont="1" applyFill="1" applyBorder="1" applyAlignment="1">
      <alignment horizontal="center" vertical="center"/>
      <protection/>
    </xf>
    <xf numFmtId="171" fontId="63" fillId="0" borderId="46" xfId="0" applyNumberFormat="1" applyFont="1" applyFill="1" applyBorder="1" applyAlignment="1">
      <alignment horizontal="center" wrapText="1"/>
    </xf>
    <xf numFmtId="21" fontId="63" fillId="0" borderId="34" xfId="0" applyNumberFormat="1" applyFont="1" applyFill="1" applyBorder="1" applyAlignment="1">
      <alignment horizontal="center"/>
    </xf>
    <xf numFmtId="21" fontId="63" fillId="0" borderId="47" xfId="18" applyNumberFormat="1" applyFont="1" applyFill="1" applyBorder="1" applyAlignment="1">
      <alignment horizontal="center" vertical="center"/>
      <protection/>
    </xf>
    <xf numFmtId="0" fontId="6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6" fillId="0" borderId="22" xfId="18" applyNumberFormat="1" applyFont="1" applyFill="1" applyBorder="1" applyAlignment="1">
      <alignment horizontal="center" wrapText="1"/>
      <protection/>
    </xf>
    <xf numFmtId="170" fontId="66" fillId="0" borderId="22" xfId="18" applyNumberFormat="1" applyFont="1" applyFill="1" applyBorder="1" applyAlignment="1">
      <alignment horizontal="center" vertical="center" wrapText="1"/>
      <protection/>
    </xf>
    <xf numFmtId="0" fontId="1" fillId="0" borderId="47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wrapText="1"/>
    </xf>
    <xf numFmtId="0" fontId="1" fillId="0" borderId="22" xfId="0" applyFont="1" applyFill="1" applyBorder="1" applyAlignment="1">
      <alignment horizontal="right" wrapText="1"/>
    </xf>
    <xf numFmtId="0" fontId="1" fillId="0" borderId="22" xfId="0" applyFont="1" applyBorder="1" applyAlignment="1">
      <alignment/>
    </xf>
    <xf numFmtId="0" fontId="1" fillId="0" borderId="43" xfId="0" applyFont="1" applyFill="1" applyBorder="1" applyAlignment="1">
      <alignment wrapText="1"/>
    </xf>
    <xf numFmtId="0" fontId="63" fillId="0" borderId="43" xfId="0" applyFont="1" applyBorder="1" applyAlignment="1">
      <alignment horizontal="center"/>
    </xf>
    <xf numFmtId="0" fontId="1" fillId="0" borderId="41" xfId="0" applyFont="1" applyFill="1" applyBorder="1" applyAlignment="1">
      <alignment wrapText="1"/>
    </xf>
    <xf numFmtId="0" fontId="3" fillId="0" borderId="31" xfId="0" applyFont="1" applyFill="1" applyBorder="1" applyAlignment="1">
      <alignment horizontal="right" wrapText="1"/>
    </xf>
    <xf numFmtId="16" fontId="3" fillId="0" borderId="32" xfId="0" applyNumberFormat="1" applyFont="1" applyFill="1" applyBorder="1" applyAlignment="1">
      <alignment horizontal="right" wrapText="1"/>
    </xf>
    <xf numFmtId="0" fontId="3" fillId="0" borderId="47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wrapText="1"/>
    </xf>
    <xf numFmtId="21" fontId="3" fillId="2" borderId="31" xfId="0" applyNumberFormat="1" applyFont="1" applyFill="1" applyBorder="1" applyAlignment="1">
      <alignment horizontal="center" wrapText="1"/>
    </xf>
    <xf numFmtId="168" fontId="3" fillId="2" borderId="32" xfId="0" applyNumberFormat="1" applyFont="1" applyFill="1" applyBorder="1" applyAlignment="1">
      <alignment horizontal="center" wrapText="1"/>
    </xf>
    <xf numFmtId="167" fontId="3" fillId="2" borderId="33" xfId="0" applyNumberFormat="1" applyFont="1" applyFill="1" applyBorder="1" applyAlignment="1">
      <alignment horizontal="center" wrapText="1"/>
    </xf>
    <xf numFmtId="21" fontId="3" fillId="2" borderId="34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wrapText="1"/>
    </xf>
    <xf numFmtId="0" fontId="3" fillId="0" borderId="22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 wrapText="1"/>
    </xf>
    <xf numFmtId="0" fontId="3" fillId="0" borderId="45" xfId="0" applyFont="1" applyFill="1" applyBorder="1" applyAlignment="1">
      <alignment wrapText="1"/>
    </xf>
    <xf numFmtId="0" fontId="3" fillId="0" borderId="33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wrapText="1"/>
    </xf>
    <xf numFmtId="21" fontId="67" fillId="0" borderId="44" xfId="18" applyNumberFormat="1" applyFont="1" applyFill="1" applyBorder="1" applyAlignment="1">
      <alignment horizontal="center" wrapText="1"/>
      <protection/>
    </xf>
    <xf numFmtId="1" fontId="3" fillId="0" borderId="46" xfId="0" applyNumberFormat="1" applyFont="1" applyFill="1" applyBorder="1" applyAlignment="1">
      <alignment horizontal="center" wrapText="1"/>
    </xf>
    <xf numFmtId="21" fontId="3" fillId="0" borderId="34" xfId="0" applyNumberFormat="1" applyFont="1" applyFill="1" applyBorder="1" applyAlignment="1">
      <alignment horizontal="center"/>
    </xf>
    <xf numFmtId="21" fontId="67" fillId="0" borderId="37" xfId="18" applyNumberFormat="1" applyFont="1" applyFill="1" applyBorder="1" applyAlignment="1">
      <alignment horizontal="center" wrapText="1"/>
      <protection/>
    </xf>
    <xf numFmtId="21" fontId="3" fillId="0" borderId="31" xfId="0" applyNumberFormat="1" applyFont="1" applyFill="1" applyBorder="1" applyAlignment="1">
      <alignment horizontal="center" wrapText="1"/>
    </xf>
    <xf numFmtId="168" fontId="3" fillId="0" borderId="31" xfId="0" applyNumberFormat="1" applyFont="1" applyFill="1" applyBorder="1" applyAlignment="1">
      <alignment horizontal="center" wrapText="1"/>
    </xf>
    <xf numFmtId="21" fontId="67" fillId="0" borderId="22" xfId="18" applyNumberFormat="1" applyFont="1" applyFill="1" applyBorder="1" applyAlignment="1">
      <alignment horizontal="center" vertical="center"/>
      <protection/>
    </xf>
    <xf numFmtId="21" fontId="3" fillId="0" borderId="45" xfId="0" applyNumberFormat="1" applyFont="1" applyFill="1" applyBorder="1" applyAlignment="1">
      <alignment horizontal="center"/>
    </xf>
    <xf numFmtId="21" fontId="67" fillId="0" borderId="79" xfId="18" applyNumberFormat="1" applyFont="1" applyFill="1" applyBorder="1" applyAlignment="1">
      <alignment horizontal="center" wrapText="1"/>
      <protection/>
    </xf>
    <xf numFmtId="171" fontId="67" fillId="0" borderId="46" xfId="0" applyNumberFormat="1" applyFont="1" applyFill="1" applyBorder="1" applyAlignment="1">
      <alignment horizontal="center" wrapText="1"/>
    </xf>
    <xf numFmtId="21" fontId="67" fillId="0" borderId="34" xfId="0" applyNumberFormat="1" applyFont="1" applyFill="1" applyBorder="1" applyAlignment="1">
      <alignment horizontal="center"/>
    </xf>
    <xf numFmtId="21" fontId="67" fillId="0" borderId="47" xfId="18" applyNumberFormat="1" applyFont="1" applyFill="1" applyBorder="1" applyAlignment="1">
      <alignment horizontal="center" vertical="center"/>
      <protection/>
    </xf>
    <xf numFmtId="167" fontId="3" fillId="0" borderId="46" xfId="0" applyNumberFormat="1" applyFont="1" applyFill="1" applyBorder="1" applyAlignment="1">
      <alignment horizontal="center" wrapText="1"/>
    </xf>
    <xf numFmtId="0" fontId="26" fillId="0" borderId="0" xfId="0" applyFont="1" applyBorder="1" applyAlignment="1">
      <alignment/>
    </xf>
    <xf numFmtId="0" fontId="68" fillId="0" borderId="2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wrapText="1"/>
    </xf>
    <xf numFmtId="21" fontId="1" fillId="0" borderId="44" xfId="0" applyNumberFormat="1" applyFont="1" applyFill="1" applyBorder="1" applyAlignment="1">
      <alignment horizontal="center" wrapText="1"/>
    </xf>
    <xf numFmtId="0" fontId="65" fillId="0" borderId="0" xfId="18" applyFont="1" applyFill="1" applyBorder="1" applyAlignment="1">
      <alignment wrapText="1"/>
      <protection/>
    </xf>
    <xf numFmtId="0" fontId="65" fillId="0" borderId="0" xfId="18" applyFont="1" applyFill="1" applyBorder="1" applyAlignment="1">
      <alignment horizontal="center" wrapText="1"/>
      <protection/>
    </xf>
    <xf numFmtId="21" fontId="65" fillId="0" borderId="0" xfId="18" applyNumberFormat="1" applyFont="1" applyFill="1" applyBorder="1" applyAlignment="1">
      <alignment horizontal="center" wrapText="1"/>
      <protection/>
    </xf>
    <xf numFmtId="0" fontId="3" fillId="0" borderId="32" xfId="0" applyFont="1" applyFill="1" applyBorder="1" applyAlignment="1">
      <alignment horizontal="right" wrapText="1"/>
    </xf>
    <xf numFmtId="21" fontId="68" fillId="0" borderId="0" xfId="18" applyNumberFormat="1" applyFont="1" applyFill="1" applyBorder="1" applyAlignment="1">
      <alignment wrapText="1"/>
      <protection/>
    </xf>
    <xf numFmtId="167" fontId="68" fillId="0" borderId="0" xfId="18" applyNumberFormat="1" applyFont="1" applyFill="1" applyBorder="1" applyAlignment="1">
      <alignment horizontal="center" wrapText="1"/>
      <protection/>
    </xf>
    <xf numFmtId="0" fontId="68" fillId="0" borderId="22" xfId="18" applyNumberFormat="1" applyFont="1" applyFill="1" applyBorder="1" applyAlignment="1">
      <alignment horizontal="center" wrapText="1"/>
      <protection/>
    </xf>
    <xf numFmtId="170" fontId="68" fillId="0" borderId="22" xfId="18" applyNumberFormat="1" applyFont="1" applyFill="1" applyBorder="1" applyAlignment="1">
      <alignment horizontal="center" vertical="center" wrapText="1"/>
      <protection/>
    </xf>
    <xf numFmtId="21" fontId="1" fillId="0" borderId="47" xfId="0" applyNumberFormat="1" applyFont="1" applyFill="1" applyBorder="1" applyAlignment="1">
      <alignment horizontal="center" wrapText="1"/>
    </xf>
    <xf numFmtId="21" fontId="63" fillId="0" borderId="79" xfId="0" applyNumberFormat="1" applyFont="1" applyFill="1" applyBorder="1" applyAlignment="1">
      <alignment horizontal="center" wrapText="1"/>
    </xf>
    <xf numFmtId="21" fontId="1" fillId="0" borderId="87" xfId="0" applyNumberFormat="1" applyFont="1" applyFill="1" applyBorder="1" applyAlignment="1">
      <alignment horizontal="center" wrapText="1"/>
    </xf>
    <xf numFmtId="21" fontId="63" fillId="0" borderId="87" xfId="18" applyNumberFormat="1" applyFont="1" applyFill="1" applyBorder="1" applyAlignment="1">
      <alignment horizontal="center" vertical="center"/>
      <protection/>
    </xf>
    <xf numFmtId="0" fontId="1" fillId="0" borderId="26" xfId="0" applyFont="1" applyFill="1" applyBorder="1" applyAlignment="1" quotePrefix="1">
      <alignment horizontal="right" wrapText="1"/>
    </xf>
    <xf numFmtId="0" fontId="1" fillId="0" borderId="64" xfId="0" applyFont="1" applyFill="1" applyBorder="1" applyAlignment="1">
      <alignment horizontal="center" wrapText="1"/>
    </xf>
    <xf numFmtId="0" fontId="1" fillId="0" borderId="49" xfId="0" applyFont="1" applyFill="1" applyBorder="1" applyAlignment="1">
      <alignment wrapText="1"/>
    </xf>
    <xf numFmtId="0" fontId="1" fillId="0" borderId="49" xfId="0" applyFont="1" applyFill="1" applyBorder="1" applyAlignment="1">
      <alignment horizontal="right" wrapText="1"/>
    </xf>
    <xf numFmtId="0" fontId="1" fillId="0" borderId="53" xfId="0" applyFont="1" applyFill="1" applyBorder="1" applyAlignment="1">
      <alignment wrapText="1"/>
    </xf>
    <xf numFmtId="0" fontId="1" fillId="0" borderId="49" xfId="0" applyFont="1" applyFill="1" applyBorder="1" applyAlignment="1">
      <alignment horizontal="center" wrapText="1"/>
    </xf>
    <xf numFmtId="0" fontId="1" fillId="0" borderId="53" xfId="0" applyFont="1" applyFill="1" applyBorder="1" applyAlignment="1">
      <alignment horizontal="center" wrapText="1"/>
    </xf>
    <xf numFmtId="0" fontId="1" fillId="0" borderId="88" xfId="0" applyFont="1" applyFill="1" applyBorder="1" applyAlignment="1">
      <alignment wrapText="1"/>
    </xf>
    <xf numFmtId="21" fontId="63" fillId="0" borderId="49" xfId="18" applyNumberFormat="1" applyFont="1" applyFill="1" applyBorder="1" applyAlignment="1">
      <alignment horizontal="center" vertical="center"/>
      <protection/>
    </xf>
    <xf numFmtId="21" fontId="1" fillId="0" borderId="48" xfId="0" applyNumberFormat="1" applyFont="1" applyFill="1" applyBorder="1" applyAlignment="1">
      <alignment horizontal="center"/>
    </xf>
    <xf numFmtId="21" fontId="63" fillId="0" borderId="89" xfId="18" applyNumberFormat="1" applyFont="1" applyFill="1" applyBorder="1" applyAlignment="1">
      <alignment horizontal="center" wrapText="1"/>
      <protection/>
    </xf>
    <xf numFmtId="171" fontId="63" fillId="0" borderId="14" xfId="0" applyNumberFormat="1" applyFont="1" applyFill="1" applyBorder="1" applyAlignment="1">
      <alignment horizontal="center" wrapText="1"/>
    </xf>
    <xf numFmtId="21" fontId="63" fillId="0" borderId="25" xfId="0" applyNumberFormat="1" applyFont="1" applyFill="1" applyBorder="1" applyAlignment="1">
      <alignment horizontal="center"/>
    </xf>
    <xf numFmtId="21" fontId="63" fillId="0" borderId="64" xfId="18" applyNumberFormat="1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66" fillId="0" borderId="49" xfId="18" applyNumberFormat="1" applyFont="1" applyFill="1" applyBorder="1" applyAlignment="1">
      <alignment horizontal="center" wrapText="1"/>
      <protection/>
    </xf>
    <xf numFmtId="170" fontId="66" fillId="0" borderId="49" xfId="18" applyNumberFormat="1" applyFont="1" applyFill="1" applyBorder="1" applyAlignment="1">
      <alignment horizontal="center" vertical="center" wrapText="1"/>
      <protection/>
    </xf>
    <xf numFmtId="0" fontId="66" fillId="0" borderId="49" xfId="0" applyFont="1" applyFill="1" applyBorder="1" applyAlignment="1">
      <alignment horizontal="center"/>
    </xf>
    <xf numFmtId="21" fontId="1" fillId="0" borderId="14" xfId="0" applyNumberFormat="1" applyFont="1" applyFill="1" applyBorder="1" applyAlignment="1">
      <alignment/>
    </xf>
    <xf numFmtId="0" fontId="52" fillId="0" borderId="30" xfId="0" applyFont="1" applyFill="1" applyBorder="1" applyAlignment="1">
      <alignment horizontal="center" wrapText="1"/>
    </xf>
    <xf numFmtId="0" fontId="52" fillId="0" borderId="7" xfId="0" applyFont="1" applyFill="1" applyBorder="1" applyAlignment="1">
      <alignment wrapText="1"/>
    </xf>
    <xf numFmtId="0" fontId="52" fillId="0" borderId="7" xfId="0" applyFont="1" applyFill="1" applyBorder="1" applyAlignment="1">
      <alignment horizontal="right" wrapText="1"/>
    </xf>
    <xf numFmtId="0" fontId="52" fillId="0" borderId="8" xfId="0" applyFont="1" applyFill="1" applyBorder="1" applyAlignment="1">
      <alignment wrapText="1"/>
    </xf>
    <xf numFmtId="0" fontId="52" fillId="0" borderId="7" xfId="0" applyFont="1" applyFill="1" applyBorder="1" applyAlignment="1">
      <alignment horizontal="center" wrapText="1"/>
    </xf>
    <xf numFmtId="0" fontId="52" fillId="0" borderId="8" xfId="0" applyFont="1" applyFill="1" applyBorder="1" applyAlignment="1">
      <alignment horizontal="center" wrapText="1"/>
    </xf>
    <xf numFmtId="0" fontId="52" fillId="0" borderId="66" xfId="0" applyFont="1" applyFill="1" applyBorder="1" applyAlignment="1">
      <alignment wrapText="1"/>
    </xf>
    <xf numFmtId="1" fontId="52" fillId="0" borderId="0" xfId="0" applyNumberFormat="1" applyFont="1" applyFill="1" applyBorder="1" applyAlignment="1">
      <alignment horizontal="center" wrapText="1"/>
    </xf>
    <xf numFmtId="21" fontId="52" fillId="0" borderId="8" xfId="0" applyNumberFormat="1" applyFont="1" applyFill="1" applyBorder="1" applyAlignment="1">
      <alignment horizontal="center"/>
    </xf>
    <xf numFmtId="171" fontId="53" fillId="0" borderId="0" xfId="0" applyNumberFormat="1" applyFont="1" applyFill="1" applyBorder="1" applyAlignment="1">
      <alignment horizontal="center" wrapText="1"/>
    </xf>
    <xf numFmtId="21" fontId="53" fillId="0" borderId="66" xfId="0" applyNumberFormat="1" applyFont="1" applyFill="1" applyBorder="1" applyAlignment="1">
      <alignment horizontal="center"/>
    </xf>
    <xf numFmtId="21" fontId="53" fillId="0" borderId="30" xfId="18" applyNumberFormat="1" applyFont="1" applyFill="1" applyBorder="1" applyAlignment="1">
      <alignment horizontal="center" vertical="center"/>
      <protection/>
    </xf>
    <xf numFmtId="167" fontId="52" fillId="0" borderId="30" xfId="0" applyNumberFormat="1" applyFont="1" applyFill="1" applyBorder="1" applyAlignment="1">
      <alignment horizontal="center" wrapText="1"/>
    </xf>
    <xf numFmtId="21" fontId="52" fillId="0" borderId="66" xfId="0" applyNumberFormat="1" applyFont="1" applyFill="1" applyBorder="1" applyAlignment="1">
      <alignment horizontal="center"/>
    </xf>
    <xf numFmtId="0" fontId="55" fillId="0" borderId="36" xfId="0" applyFont="1" applyFill="1" applyBorder="1" applyAlignment="1">
      <alignment horizontal="center"/>
    </xf>
    <xf numFmtId="21" fontId="2" fillId="0" borderId="46" xfId="0" applyNumberFormat="1" applyFont="1" applyFill="1" applyBorder="1" applyAlignment="1">
      <alignment/>
    </xf>
    <xf numFmtId="0" fontId="2" fillId="0" borderId="72" xfId="0" applyFont="1" applyFill="1" applyBorder="1" applyAlignment="1">
      <alignment horizontal="right" wrapText="1"/>
    </xf>
    <xf numFmtId="0" fontId="2" fillId="0" borderId="90" xfId="0" applyFont="1" applyFill="1" applyBorder="1" applyAlignment="1" quotePrefix="1">
      <alignment horizontal="right" wrapText="1"/>
    </xf>
    <xf numFmtId="0" fontId="2" fillId="0" borderId="91" xfId="0" applyFont="1" applyFill="1" applyBorder="1" applyAlignment="1">
      <alignment horizontal="center" wrapText="1"/>
    </xf>
    <xf numFmtId="0" fontId="2" fillId="0" borderId="91" xfId="0" applyFont="1" applyFill="1" applyBorder="1" applyAlignment="1">
      <alignment wrapText="1"/>
    </xf>
    <xf numFmtId="21" fontId="2" fillId="2" borderId="72" xfId="0" applyNumberFormat="1" applyFont="1" applyFill="1" applyBorder="1" applyAlignment="1">
      <alignment horizontal="center" wrapText="1"/>
    </xf>
    <xf numFmtId="168" fontId="2" fillId="2" borderId="90" xfId="0" applyNumberFormat="1" applyFont="1" applyFill="1" applyBorder="1" applyAlignment="1">
      <alignment horizontal="center" wrapText="1"/>
    </xf>
    <xf numFmtId="167" fontId="2" fillId="2" borderId="91" xfId="0" applyNumberFormat="1" applyFont="1" applyFill="1" applyBorder="1" applyAlignment="1">
      <alignment horizontal="center" wrapText="1"/>
    </xf>
    <xf numFmtId="21" fontId="2" fillId="2" borderId="92" xfId="0" applyNumberFormat="1" applyFont="1" applyFill="1" applyBorder="1" applyAlignment="1">
      <alignment horizontal="center"/>
    </xf>
    <xf numFmtId="0" fontId="2" fillId="0" borderId="91" xfId="0" applyFont="1" applyFill="1" applyBorder="1" applyAlignment="1">
      <alignment horizontal="right" wrapText="1"/>
    </xf>
    <xf numFmtId="0" fontId="2" fillId="0" borderId="93" xfId="0" applyFont="1" applyFill="1" applyBorder="1" applyAlignment="1">
      <alignment wrapText="1"/>
    </xf>
    <xf numFmtId="0" fontId="2" fillId="0" borderId="93" xfId="0" applyFont="1" applyFill="1" applyBorder="1" applyAlignment="1">
      <alignment horizontal="center" wrapText="1"/>
    </xf>
    <xf numFmtId="0" fontId="2" fillId="0" borderId="92" xfId="0" applyFont="1" applyFill="1" applyBorder="1" applyAlignment="1">
      <alignment wrapText="1"/>
    </xf>
    <xf numFmtId="21" fontId="62" fillId="0" borderId="94" xfId="18" applyNumberFormat="1" applyFont="1" applyFill="1" applyBorder="1" applyAlignment="1">
      <alignment horizontal="center" wrapText="1"/>
      <protection/>
    </xf>
    <xf numFmtId="1" fontId="9" fillId="0" borderId="95" xfId="0" applyNumberFormat="1" applyFont="1" applyFill="1" applyBorder="1" applyAlignment="1">
      <alignment horizontal="center" wrapText="1"/>
    </xf>
    <xf numFmtId="21" fontId="9" fillId="0" borderId="92" xfId="0" applyNumberFormat="1" applyFont="1" applyFill="1" applyBorder="1" applyAlignment="1">
      <alignment horizontal="center"/>
    </xf>
    <xf numFmtId="21" fontId="62" fillId="0" borderId="96" xfId="18" applyNumberFormat="1" applyFont="1" applyFill="1" applyBorder="1" applyAlignment="1">
      <alignment horizontal="center" wrapText="1"/>
      <protection/>
    </xf>
    <xf numFmtId="168" fontId="9" fillId="0" borderId="72" xfId="0" applyNumberFormat="1" applyFont="1" applyFill="1" applyBorder="1" applyAlignment="1">
      <alignment horizontal="center" wrapText="1"/>
    </xf>
    <xf numFmtId="21" fontId="35" fillId="0" borderId="72" xfId="18" applyNumberFormat="1" applyFont="1" applyFill="1" applyBorder="1" applyAlignment="1">
      <alignment horizontal="center" vertical="center"/>
      <protection/>
    </xf>
    <xf numFmtId="1" fontId="2" fillId="0" borderId="95" xfId="0" applyNumberFormat="1" applyFont="1" applyFill="1" applyBorder="1" applyAlignment="1">
      <alignment horizontal="center" wrapText="1"/>
    </xf>
    <xf numFmtId="21" fontId="2" fillId="0" borderId="93" xfId="0" applyNumberFormat="1" applyFont="1" applyFill="1" applyBorder="1" applyAlignment="1">
      <alignment horizontal="center"/>
    </xf>
    <xf numFmtId="21" fontId="35" fillId="0" borderId="97" xfId="0" applyNumberFormat="1" applyFont="1" applyFill="1" applyBorder="1" applyAlignment="1">
      <alignment horizontal="center" wrapText="1"/>
    </xf>
    <xf numFmtId="171" fontId="35" fillId="0" borderId="95" xfId="0" applyNumberFormat="1" applyFont="1" applyFill="1" applyBorder="1" applyAlignment="1">
      <alignment horizontal="center" wrapText="1"/>
    </xf>
    <xf numFmtId="21" fontId="35" fillId="0" borderId="92" xfId="0" applyNumberFormat="1" applyFont="1" applyFill="1" applyBorder="1" applyAlignment="1">
      <alignment horizontal="center"/>
    </xf>
    <xf numFmtId="21" fontId="35" fillId="0" borderId="90" xfId="18" applyNumberFormat="1" applyFont="1" applyFill="1" applyBorder="1" applyAlignment="1">
      <alignment horizontal="center" vertical="center"/>
      <protection/>
    </xf>
    <xf numFmtId="167" fontId="2" fillId="0" borderId="90" xfId="0" applyNumberFormat="1" applyFont="1" applyFill="1" applyBorder="1" applyAlignment="1">
      <alignment horizontal="center" wrapText="1"/>
    </xf>
    <xf numFmtId="21" fontId="2" fillId="0" borderId="92" xfId="0" applyNumberFormat="1" applyFont="1" applyFill="1" applyBorder="1" applyAlignment="1">
      <alignment horizontal="center"/>
    </xf>
    <xf numFmtId="0" fontId="0" fillId="0" borderId="95" xfId="0" applyFont="1" applyBorder="1" applyAlignment="1">
      <alignment/>
    </xf>
    <xf numFmtId="0" fontId="34" fillId="0" borderId="95" xfId="18" applyFont="1" applyFill="1" applyBorder="1" applyAlignment="1">
      <alignment wrapText="1"/>
      <protection/>
    </xf>
    <xf numFmtId="0" fontId="34" fillId="0" borderId="95" xfId="18" applyFont="1" applyFill="1" applyBorder="1" applyAlignment="1">
      <alignment horizontal="center" wrapText="1"/>
      <protection/>
    </xf>
    <xf numFmtId="21" fontId="34" fillId="0" borderId="95" xfId="18" applyNumberFormat="1" applyFont="1" applyFill="1" applyBorder="1" applyAlignment="1">
      <alignment horizontal="center" wrapText="1"/>
      <protection/>
    </xf>
    <xf numFmtId="0" fontId="36" fillId="0" borderId="91" xfId="0" applyFont="1" applyFill="1" applyBorder="1" applyAlignment="1">
      <alignment horizontal="center"/>
    </xf>
    <xf numFmtId="21" fontId="2" fillId="0" borderId="95" xfId="0" applyNumberFormat="1" applyFont="1" applyFill="1" applyBorder="1" applyAlignment="1">
      <alignment/>
    </xf>
    <xf numFmtId="0" fontId="70" fillId="0" borderId="98" xfId="0" applyFont="1" applyFill="1" applyBorder="1" applyAlignment="1" quotePrefix="1">
      <alignment horizontal="right" wrapText="1"/>
    </xf>
    <xf numFmtId="0" fontId="70" fillId="0" borderId="99" xfId="0" applyFont="1" applyFill="1" applyBorder="1" applyAlignment="1">
      <alignment horizontal="center" wrapText="1"/>
    </xf>
    <xf numFmtId="0" fontId="70" fillId="0" borderId="99" xfId="0" applyFont="1" applyFill="1" applyBorder="1" applyAlignment="1">
      <alignment wrapText="1"/>
    </xf>
    <xf numFmtId="21" fontId="70" fillId="2" borderId="100" xfId="0" applyNumberFormat="1" applyFont="1" applyFill="1" applyBorder="1" applyAlignment="1">
      <alignment horizontal="center" wrapText="1"/>
    </xf>
    <xf numFmtId="168" fontId="70" fillId="2" borderId="98" xfId="0" applyNumberFormat="1" applyFont="1" applyFill="1" applyBorder="1" applyAlignment="1">
      <alignment horizontal="center" wrapText="1"/>
    </xf>
    <xf numFmtId="168" fontId="3" fillId="2" borderId="98" xfId="0" applyNumberFormat="1" applyFont="1" applyFill="1" applyBorder="1" applyAlignment="1">
      <alignment horizontal="center" wrapText="1"/>
    </xf>
    <xf numFmtId="167" fontId="70" fillId="2" borderId="99" xfId="0" applyNumberFormat="1" applyFont="1" applyFill="1" applyBorder="1" applyAlignment="1">
      <alignment horizontal="center" wrapText="1"/>
    </xf>
    <xf numFmtId="21" fontId="70" fillId="2" borderId="101" xfId="0" applyNumberFormat="1" applyFont="1" applyFill="1" applyBorder="1" applyAlignment="1">
      <alignment horizontal="center"/>
    </xf>
    <xf numFmtId="0" fontId="70" fillId="0" borderId="99" xfId="0" applyFont="1" applyFill="1" applyBorder="1" applyAlignment="1">
      <alignment horizontal="right" wrapText="1"/>
    </xf>
    <xf numFmtId="0" fontId="70" fillId="0" borderId="102" xfId="0" applyFont="1" applyFill="1" applyBorder="1" applyAlignment="1">
      <alignment wrapText="1"/>
    </xf>
    <xf numFmtId="0" fontId="70" fillId="0" borderId="102" xfId="0" applyFont="1" applyFill="1" applyBorder="1" applyAlignment="1">
      <alignment horizontal="center" wrapText="1"/>
    </xf>
    <xf numFmtId="0" fontId="70" fillId="0" borderId="101" xfId="0" applyFont="1" applyFill="1" applyBorder="1" applyAlignment="1">
      <alignment wrapText="1"/>
    </xf>
    <xf numFmtId="21" fontId="71" fillId="0" borderId="103" xfId="18" applyNumberFormat="1" applyFont="1" applyFill="1" applyBorder="1" applyAlignment="1">
      <alignment horizontal="center" vertical="center" wrapText="1"/>
      <protection/>
    </xf>
    <xf numFmtId="1" fontId="70" fillId="0" borderId="104" xfId="0" applyNumberFormat="1" applyFont="1" applyFill="1" applyBorder="1" applyAlignment="1">
      <alignment horizontal="center" wrapText="1"/>
    </xf>
    <xf numFmtId="21" fontId="70" fillId="0" borderId="101" xfId="0" applyNumberFormat="1" applyFont="1" applyFill="1" applyBorder="1" applyAlignment="1">
      <alignment horizontal="center"/>
    </xf>
    <xf numFmtId="21" fontId="71" fillId="0" borderId="105" xfId="18" applyNumberFormat="1" applyFont="1" applyFill="1" applyBorder="1" applyAlignment="1">
      <alignment horizontal="center" wrapText="1"/>
      <protection/>
    </xf>
    <xf numFmtId="21" fontId="70" fillId="0" borderId="100" xfId="0" applyNumberFormat="1" applyFont="1" applyFill="1" applyBorder="1" applyAlignment="1">
      <alignment horizontal="center" wrapText="1"/>
    </xf>
    <xf numFmtId="168" fontId="70" fillId="0" borderId="100" xfId="0" applyNumberFormat="1" applyFont="1" applyFill="1" applyBorder="1" applyAlignment="1">
      <alignment horizontal="center" wrapText="1"/>
    </xf>
    <xf numFmtId="21" fontId="71" fillId="0" borderId="100" xfId="18" applyNumberFormat="1" applyFont="1" applyFill="1" applyBorder="1" applyAlignment="1">
      <alignment horizontal="center" vertical="center"/>
      <protection/>
    </xf>
    <xf numFmtId="21" fontId="70" fillId="0" borderId="102" xfId="0" applyNumberFormat="1" applyFont="1" applyFill="1" applyBorder="1" applyAlignment="1">
      <alignment horizontal="center"/>
    </xf>
    <xf numFmtId="21" fontId="71" fillId="0" borderId="106" xfId="18" applyNumberFormat="1" applyFont="1" applyFill="1" applyBorder="1" applyAlignment="1">
      <alignment horizontal="center" wrapText="1"/>
      <protection/>
    </xf>
    <xf numFmtId="171" fontId="71" fillId="0" borderId="104" xfId="0" applyNumberFormat="1" applyFont="1" applyFill="1" applyBorder="1" applyAlignment="1">
      <alignment horizontal="center" wrapText="1"/>
    </xf>
    <xf numFmtId="21" fontId="71" fillId="0" borderId="101" xfId="0" applyNumberFormat="1" applyFont="1" applyFill="1" applyBorder="1" applyAlignment="1">
      <alignment horizontal="center"/>
    </xf>
    <xf numFmtId="21" fontId="71" fillId="0" borderId="98" xfId="18" applyNumberFormat="1" applyFont="1" applyFill="1" applyBorder="1" applyAlignment="1">
      <alignment horizontal="center" vertical="center"/>
      <protection/>
    </xf>
    <xf numFmtId="167" fontId="70" fillId="0" borderId="98" xfId="0" applyNumberFormat="1" applyFont="1" applyFill="1" applyBorder="1" applyAlignment="1">
      <alignment horizontal="center" wrapText="1"/>
    </xf>
    <xf numFmtId="0" fontId="26" fillId="0" borderId="104" xfId="0" applyFont="1" applyBorder="1" applyAlignment="1">
      <alignment/>
    </xf>
    <xf numFmtId="0" fontId="72" fillId="0" borderId="104" xfId="18" applyFont="1" applyFill="1" applyBorder="1" applyAlignment="1">
      <alignment wrapText="1"/>
      <protection/>
    </xf>
    <xf numFmtId="0" fontId="72" fillId="0" borderId="104" xfId="18" applyFont="1" applyFill="1" applyBorder="1" applyAlignment="1">
      <alignment horizontal="center" wrapText="1"/>
      <protection/>
    </xf>
    <xf numFmtId="21" fontId="72" fillId="0" borderId="104" xfId="18" applyNumberFormat="1" applyFont="1" applyFill="1" applyBorder="1" applyAlignment="1">
      <alignment horizontal="center" wrapText="1"/>
      <protection/>
    </xf>
    <xf numFmtId="0" fontId="73" fillId="0" borderId="99" xfId="18" applyNumberFormat="1" applyFont="1" applyFill="1" applyBorder="1" applyAlignment="1">
      <alignment horizontal="center" wrapText="1"/>
      <protection/>
    </xf>
    <xf numFmtId="170" fontId="73" fillId="0" borderId="99" xfId="18" applyNumberFormat="1" applyFont="1" applyFill="1" applyBorder="1" applyAlignment="1">
      <alignment horizontal="center" vertical="center" wrapText="1"/>
      <protection/>
    </xf>
    <xf numFmtId="0" fontId="73" fillId="0" borderId="99" xfId="0" applyFont="1" applyFill="1" applyBorder="1" applyAlignment="1">
      <alignment horizontal="center"/>
    </xf>
    <xf numFmtId="21" fontId="1" fillId="0" borderId="107" xfId="0" applyNumberFormat="1" applyFont="1" applyFill="1" applyBorder="1" applyAlignment="1">
      <alignment/>
    </xf>
    <xf numFmtId="0" fontId="70" fillId="0" borderId="15" xfId="0" applyFont="1" applyFill="1" applyBorder="1" applyAlignment="1">
      <alignment horizontal="right" wrapText="1"/>
    </xf>
    <xf numFmtId="0" fontId="69" fillId="0" borderId="26" xfId="0" applyFont="1" applyFill="1" applyBorder="1" applyAlignment="1" quotePrefix="1">
      <alignment horizontal="right" wrapText="1"/>
    </xf>
    <xf numFmtId="0" fontId="69" fillId="0" borderId="49" xfId="0" applyFont="1" applyFill="1" applyBorder="1" applyAlignment="1">
      <alignment horizontal="center" wrapText="1"/>
    </xf>
    <xf numFmtId="0" fontId="69" fillId="0" borderId="49" xfId="0" applyFont="1" applyFill="1" applyBorder="1" applyAlignment="1">
      <alignment wrapText="1"/>
    </xf>
    <xf numFmtId="21" fontId="69" fillId="2" borderId="15" xfId="0" applyNumberFormat="1" applyFont="1" applyFill="1" applyBorder="1" applyAlignment="1">
      <alignment horizontal="center" wrapText="1"/>
    </xf>
    <xf numFmtId="168" fontId="69" fillId="2" borderId="26" xfId="0" applyNumberFormat="1" applyFont="1" applyFill="1" applyBorder="1" applyAlignment="1">
      <alignment horizontal="center" wrapText="1"/>
    </xf>
    <xf numFmtId="167" fontId="69" fillId="2" borderId="16" xfId="0" applyNumberFormat="1" applyFont="1" applyFill="1" applyBorder="1" applyAlignment="1">
      <alignment horizontal="center" wrapText="1"/>
    </xf>
    <xf numFmtId="21" fontId="69" fillId="2" borderId="25" xfId="0" applyNumberFormat="1" applyFont="1" applyFill="1" applyBorder="1" applyAlignment="1">
      <alignment horizontal="center"/>
    </xf>
    <xf numFmtId="0" fontId="69" fillId="0" borderId="49" xfId="0" applyFont="1" applyFill="1" applyBorder="1" applyAlignment="1">
      <alignment horizontal="right" wrapText="1"/>
    </xf>
    <xf numFmtId="0" fontId="69" fillId="0" borderId="53" xfId="0" applyFont="1" applyFill="1" applyBorder="1" applyAlignment="1">
      <alignment wrapText="1"/>
    </xf>
    <xf numFmtId="0" fontId="69" fillId="0" borderId="53" xfId="0" applyFont="1" applyFill="1" applyBorder="1" applyAlignment="1">
      <alignment horizontal="center" wrapText="1"/>
    </xf>
    <xf numFmtId="0" fontId="69" fillId="0" borderId="88" xfId="0" applyFont="1" applyFill="1" applyBorder="1" applyAlignment="1">
      <alignment wrapText="1"/>
    </xf>
    <xf numFmtId="21" fontId="74" fillId="0" borderId="108" xfId="18" applyNumberFormat="1" applyFont="1" applyFill="1" applyBorder="1" applyAlignment="1">
      <alignment horizontal="center" wrapText="1"/>
      <protection/>
    </xf>
    <xf numFmtId="1" fontId="69" fillId="0" borderId="109" xfId="0" applyNumberFormat="1" applyFont="1" applyFill="1" applyBorder="1" applyAlignment="1">
      <alignment horizontal="center" wrapText="1"/>
    </xf>
    <xf numFmtId="21" fontId="69" fillId="0" borderId="88" xfId="0" applyNumberFormat="1" applyFont="1" applyFill="1" applyBorder="1" applyAlignment="1">
      <alignment horizontal="center"/>
    </xf>
    <xf numFmtId="21" fontId="74" fillId="0" borderId="110" xfId="18" applyNumberFormat="1" applyFont="1" applyFill="1" applyBorder="1" applyAlignment="1">
      <alignment horizontal="center" wrapText="1"/>
      <protection/>
    </xf>
    <xf numFmtId="21" fontId="69" fillId="0" borderId="25" xfId="0" applyNumberFormat="1" applyFont="1" applyFill="1" applyBorder="1" applyAlignment="1">
      <alignment horizontal="center"/>
    </xf>
    <xf numFmtId="21" fontId="69" fillId="0" borderId="65" xfId="0" applyNumberFormat="1" applyFont="1" applyFill="1" applyBorder="1" applyAlignment="1">
      <alignment horizontal="center" wrapText="1"/>
    </xf>
    <xf numFmtId="168" fontId="69" fillId="0" borderId="65" xfId="0" applyNumberFormat="1" applyFont="1" applyFill="1" applyBorder="1" applyAlignment="1">
      <alignment horizontal="center" wrapText="1"/>
    </xf>
    <xf numFmtId="21" fontId="74" fillId="0" borderId="15" xfId="18" applyNumberFormat="1" applyFont="1" applyFill="1" applyBorder="1" applyAlignment="1">
      <alignment horizontal="center" vertical="center"/>
      <protection/>
    </xf>
    <xf numFmtId="1" fontId="69" fillId="0" borderId="14" xfId="0" applyNumberFormat="1" applyFont="1" applyFill="1" applyBorder="1" applyAlignment="1">
      <alignment horizontal="center" wrapText="1"/>
    </xf>
    <xf numFmtId="21" fontId="69" fillId="0" borderId="53" xfId="0" applyNumberFormat="1" applyFont="1" applyFill="1" applyBorder="1" applyAlignment="1">
      <alignment horizontal="center"/>
    </xf>
    <xf numFmtId="21" fontId="74" fillId="0" borderId="111" xfId="0" applyNumberFormat="1" applyFont="1" applyFill="1" applyBorder="1" applyAlignment="1">
      <alignment horizontal="center" wrapText="1"/>
    </xf>
    <xf numFmtId="171" fontId="74" fillId="0" borderId="109" xfId="0" applyNumberFormat="1" applyFont="1" applyFill="1" applyBorder="1" applyAlignment="1">
      <alignment horizontal="center" wrapText="1"/>
    </xf>
    <xf numFmtId="21" fontId="74" fillId="0" borderId="88" xfId="0" applyNumberFormat="1" applyFont="1" applyFill="1" applyBorder="1" applyAlignment="1">
      <alignment horizontal="center"/>
    </xf>
    <xf numFmtId="21" fontId="69" fillId="0" borderId="64" xfId="0" applyNumberFormat="1" applyFont="1" applyFill="1" applyBorder="1" applyAlignment="1">
      <alignment horizontal="center" wrapText="1"/>
    </xf>
    <xf numFmtId="167" fontId="69" fillId="0" borderId="64" xfId="0" applyNumberFormat="1" applyFont="1" applyFill="1" applyBorder="1" applyAlignment="1">
      <alignment horizontal="center" wrapText="1"/>
    </xf>
    <xf numFmtId="0" fontId="75" fillId="0" borderId="14" xfId="0" applyFont="1" applyBorder="1" applyAlignment="1">
      <alignment/>
    </xf>
    <xf numFmtId="0" fontId="76" fillId="0" borderId="109" xfId="18" applyFont="1" applyFill="1" applyBorder="1" applyAlignment="1">
      <alignment wrapText="1"/>
      <protection/>
    </xf>
    <xf numFmtId="0" fontId="76" fillId="0" borderId="109" xfId="18" applyFont="1" applyFill="1" applyBorder="1" applyAlignment="1">
      <alignment horizontal="center" wrapText="1"/>
      <protection/>
    </xf>
    <xf numFmtId="21" fontId="76" fillId="0" borderId="109" xfId="18" applyNumberFormat="1" applyFont="1" applyFill="1" applyBorder="1" applyAlignment="1">
      <alignment horizontal="center" wrapText="1"/>
      <protection/>
    </xf>
    <xf numFmtId="0" fontId="77" fillId="0" borderId="49" xfId="0" applyFont="1" applyFill="1" applyBorder="1" applyAlignment="1">
      <alignment horizontal="center"/>
    </xf>
    <xf numFmtId="0" fontId="69" fillId="0" borderId="100" xfId="0" applyFont="1" applyFill="1" applyBorder="1" applyAlignment="1">
      <alignment horizontal="right" wrapText="1"/>
    </xf>
    <xf numFmtId="0" fontId="51" fillId="0" borderId="31" xfId="0" applyFont="1" applyFill="1" applyBorder="1" applyAlignment="1">
      <alignment horizontal="right" wrapText="1"/>
    </xf>
    <xf numFmtId="0" fontId="51" fillId="0" borderId="9" xfId="0" applyFont="1" applyFill="1" applyBorder="1" applyAlignment="1">
      <alignment horizontal="right" wrapText="1"/>
    </xf>
    <xf numFmtId="0" fontId="57" fillId="0" borderId="43" xfId="0" applyFont="1" applyFill="1" applyBorder="1" applyAlignment="1">
      <alignment horizontal="right" wrapText="1"/>
    </xf>
    <xf numFmtId="0" fontId="20" fillId="0" borderId="9" xfId="0" applyFont="1" applyFill="1" applyBorder="1" applyAlignment="1">
      <alignment horizontal="right" wrapText="1"/>
    </xf>
    <xf numFmtId="0" fontId="20" fillId="0" borderId="15" xfId="0" applyFont="1" applyFill="1" applyBorder="1" applyAlignment="1">
      <alignment horizontal="right" wrapText="1"/>
    </xf>
    <xf numFmtId="1" fontId="42" fillId="0" borderId="22" xfId="0" applyNumberFormat="1" applyFont="1" applyBorder="1" applyAlignment="1">
      <alignment horizontal="center"/>
    </xf>
    <xf numFmtId="1" fontId="1" fillId="0" borderId="22" xfId="0" applyNumberFormat="1" applyFont="1" applyBorder="1" applyAlignment="1" quotePrefix="1">
      <alignment horizontal="center"/>
    </xf>
    <xf numFmtId="21" fontId="78" fillId="0" borderId="0" xfId="0" applyNumberFormat="1" applyFont="1" applyFill="1" applyBorder="1" applyAlignment="1">
      <alignment horizontal="left"/>
    </xf>
    <xf numFmtId="0" fontId="3" fillId="0" borderId="9" xfId="0" applyFont="1" applyFill="1" applyBorder="1" applyAlignment="1">
      <alignment horizontal="right" wrapText="1"/>
    </xf>
    <xf numFmtId="21" fontId="67" fillId="0" borderId="41" xfId="18" applyNumberFormat="1" applyFont="1" applyFill="1" applyBorder="1" applyAlignment="1">
      <alignment horizontal="center" wrapText="1"/>
      <protection/>
    </xf>
    <xf numFmtId="21" fontId="35" fillId="0" borderId="41" xfId="18" applyNumberFormat="1" applyFont="1" applyFill="1" applyBorder="1" applyAlignment="1">
      <alignment horizontal="center" wrapText="1"/>
      <protection/>
    </xf>
    <xf numFmtId="21" fontId="35" fillId="0" borderId="41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right" wrapText="1"/>
    </xf>
    <xf numFmtId="0" fontId="5" fillId="0" borderId="54" xfId="0" applyFont="1" applyFill="1" applyBorder="1" applyAlignment="1">
      <alignment horizontal="center" wrapText="1"/>
    </xf>
    <xf numFmtId="21" fontId="35" fillId="0" borderId="34" xfId="0" applyNumberFormat="1" applyFont="1" applyFill="1" applyBorder="1" applyAlignment="1">
      <alignment horizontal="center" wrapText="1"/>
    </xf>
    <xf numFmtId="21" fontId="67" fillId="0" borderId="41" xfId="0" applyNumberFormat="1" applyFont="1" applyFill="1" applyBorder="1" applyAlignment="1">
      <alignment horizontal="center" wrapText="1"/>
    </xf>
    <xf numFmtId="0" fontId="3" fillId="0" borderId="65" xfId="0" applyFont="1" applyFill="1" applyBorder="1" applyAlignment="1">
      <alignment horizontal="right" wrapText="1"/>
    </xf>
    <xf numFmtId="0" fontId="3" fillId="0" borderId="49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wrapText="1"/>
    </xf>
    <xf numFmtId="21" fontId="67" fillId="0" borderId="88" xfId="0" applyNumberFormat="1" applyFont="1" applyFill="1" applyBorder="1" applyAlignment="1">
      <alignment horizontal="center" wrapText="1"/>
    </xf>
    <xf numFmtId="0" fontId="1" fillId="5" borderId="112" xfId="0" applyFont="1" applyFill="1" applyBorder="1" applyAlignment="1">
      <alignment horizontal="center" wrapText="1"/>
    </xf>
    <xf numFmtId="0" fontId="1" fillId="5" borderId="78" xfId="0" applyFont="1" applyFill="1" applyBorder="1" applyAlignment="1">
      <alignment horizontal="center" wrapText="1"/>
    </xf>
    <xf numFmtId="0" fontId="1" fillId="5" borderId="39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Hyperlink" xfId="17"/>
    <cellStyle name="Normalny_Bieg now(1).03-06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I ZIMOWY MARATON NA RATY DOBRODZIEŃ 2009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5375"/>
          <c:w val="0.9667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I_ZIMNAR_2009_Dobrodzien!$I$114</c:f>
              <c:strCache>
                <c:ptCount val="1"/>
                <c:pt idx="0">
                  <c:v>2009-Osobostarty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I_ZIMNAR_2009_Dobrodzien!$J$114:$Q$114</c:f>
              <c:numCache/>
            </c:numRef>
          </c:val>
        </c:ser>
        <c:ser>
          <c:idx val="1"/>
          <c:order val="1"/>
          <c:tx>
            <c:strRef>
              <c:f>I_ZIMNAR_2009_Dobrodzien!$I$115</c:f>
              <c:strCache>
                <c:ptCount val="1"/>
                <c:pt idx="0">
                  <c:v>w tym :        Kobiety (51)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I_ZIMNAR_2009_Dobrodzien!$J$115:$Q$115</c:f>
              <c:numCache/>
            </c:numRef>
          </c:val>
        </c:ser>
        <c:ser>
          <c:idx val="2"/>
          <c:order val="2"/>
          <c:tx>
            <c:strRef>
              <c:f>I_ZIMNAR_2009_Dobrodzien!$I$119</c:f>
              <c:strCache>
                <c:ptCount val="1"/>
                <c:pt idx="0">
                  <c:v>Debiutanci w 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I_ZIMNAR_2009_Dobrodzien!$J$119:$Q$119</c:f>
              <c:numCache/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I_ZIMNAR_2009_Dobrodzien!$J$121:$Q$121</c:f>
              <c:numCache/>
            </c:numRef>
          </c:val>
        </c:ser>
        <c:ser>
          <c:idx val="4"/>
          <c:order val="4"/>
          <c:tx>
            <c:strRef>
              <c:f>I_ZIMNAR_2009_Dobrodzien!$I$116</c:f>
              <c:strCache>
                <c:ptCount val="1"/>
                <c:pt idx="0">
                  <c:v>Nordic Walking (53)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I_ZIMNAR_2009_Dobrodzien!$J$116:$Q$116</c:f>
              <c:numCache/>
            </c:numRef>
          </c:val>
        </c:ser>
        <c:axId val="56868389"/>
        <c:axId val="42053454"/>
      </c:barChart>
      <c:catAx>
        <c:axId val="568683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2053454"/>
        <c:crosses val="autoZero"/>
        <c:auto val="1"/>
        <c:lblOffset val="100"/>
        <c:noMultiLvlLbl val="0"/>
      </c:catAx>
      <c:valAx>
        <c:axId val="420534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6868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 CE"/>
                <a:ea typeface="Arial CE"/>
                <a:cs typeface="Arial CE"/>
              </a:rPr>
              <a:t>I Zimowy Maraton na Raty DOBRODZIEŃ 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72"/>
          <c:w val="0.95575"/>
          <c:h val="0.6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I_ZIMNAR_2009_Dobrodzien!$I$117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I_ZIMNAR_2009_Dobrodzien!$J$117:$Q$117</c:f>
              <c:numCache>
                <c:ptCount val="8"/>
                <c:pt idx="0">
                  <c:v>252</c:v>
                </c:pt>
                <c:pt idx="1">
                  <c:v>276</c:v>
                </c:pt>
                <c:pt idx="2">
                  <c:v>312</c:v>
                </c:pt>
                <c:pt idx="3">
                  <c:v>312</c:v>
                </c:pt>
                <c:pt idx="4">
                  <c:v>408</c:v>
                </c:pt>
                <c:pt idx="5">
                  <c:v>318</c:v>
                </c:pt>
                <c:pt idx="6">
                  <c:v>286.7749999999998</c:v>
                </c:pt>
              </c:numCache>
            </c:numRef>
          </c:val>
        </c:ser>
        <c:axId val="42936767"/>
        <c:axId val="50886584"/>
      </c:barChart>
      <c:catAx>
        <c:axId val="42936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>
                <a:latin typeface="Arial CE"/>
                <a:ea typeface="Arial CE"/>
                <a:cs typeface="Arial CE"/>
              </a:defRPr>
            </a:pPr>
          </a:p>
        </c:txPr>
        <c:crossAx val="50886584"/>
        <c:crosses val="autoZero"/>
        <c:auto val="1"/>
        <c:lblOffset val="100"/>
        <c:noMultiLvlLbl val="0"/>
      </c:catAx>
      <c:valAx>
        <c:axId val="50886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E"/>
                    <a:ea typeface="Arial CE"/>
                    <a:cs typeface="Arial CE"/>
                  </a:rPr>
                  <a:t>PRZEBIEGNIĘTE (KM)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936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 CE"/>
                <a:ea typeface="Arial CE"/>
                <a:cs typeface="Arial CE"/>
              </a:rPr>
              <a:t>I Zimowy Maraton na Raty DOBRODZIEŃ 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09"/>
          <c:w val="0.96275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I_ZIMNAR_2009_Dobrodzien!$I$118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I_ZIMNAR_2009_Dobrodzien!$J$118:$Q$118</c:f>
              <c:numCache>
                <c:ptCount val="8"/>
                <c:pt idx="0">
                  <c:v>0.3659722222222222</c:v>
                </c:pt>
                <c:pt idx="1">
                  <c:v>0.31736111111111115</c:v>
                </c:pt>
                <c:pt idx="2">
                  <c:v>0.3159722222222222</c:v>
                </c:pt>
                <c:pt idx="3">
                  <c:v>0.27152777777777776</c:v>
                </c:pt>
                <c:pt idx="4">
                  <c:v>0.3194444444444445</c:v>
                </c:pt>
                <c:pt idx="5">
                  <c:v>0.29097222222222224</c:v>
                </c:pt>
                <c:pt idx="6">
                  <c:v>0.2972222222222222</c:v>
                </c:pt>
              </c:numCache>
            </c:numRef>
          </c:val>
        </c:ser>
        <c:axId val="55326073"/>
        <c:axId val="28172610"/>
      </c:barChart>
      <c:catAx>
        <c:axId val="55326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latin typeface="Arial CE"/>
                    <a:ea typeface="Arial CE"/>
                    <a:cs typeface="Arial CE"/>
                  </a:rPr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28172610"/>
        <c:crosses val="autoZero"/>
        <c:auto val="1"/>
        <c:lblOffset val="100"/>
        <c:noMultiLvlLbl val="0"/>
      </c:catAx>
      <c:valAx>
        <c:axId val="28172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 CE"/>
                    <a:ea typeface="Arial CE"/>
                    <a:cs typeface="Arial CE"/>
                  </a:rPr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55326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I ZIMOWY PÓŁMARATON NA RATY DOBRODZIEŃ 2009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375"/>
          <c:w val="0.96575"/>
          <c:h val="0.6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I_ZIPNAR_2009_Dobrodzien!$G$23</c:f>
              <c:strCache>
                <c:ptCount val="1"/>
                <c:pt idx="0">
                  <c:v>2009-Osobostarty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I_ZIPNAR_2009_Dobrodzien!$H$23:$O$23</c:f>
              <c:numCache/>
            </c:numRef>
          </c:val>
        </c:ser>
        <c:ser>
          <c:idx val="1"/>
          <c:order val="1"/>
          <c:tx>
            <c:strRef>
              <c:f>I_ZIPNAR_2009_Dobrodzien!$G$24</c:f>
              <c:strCache>
                <c:ptCount val="1"/>
                <c:pt idx="0">
                  <c:v>w tym :   Kobiety (4)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I_ZIPNAR_2009_Dobrodzien!$H$24:$O$24</c:f>
              <c:numCache/>
            </c:numRef>
          </c:val>
        </c:ser>
        <c:ser>
          <c:idx val="2"/>
          <c:order val="2"/>
          <c:tx>
            <c:strRef>
              <c:f>I_ZIPNAR_2009_Dobrodzien!$G$28</c:f>
              <c:strCache>
                <c:ptCount val="1"/>
                <c:pt idx="0">
                  <c:v>Debiutanci w półmaratonie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I_ZIPNAR_2009_Dobrodzien!$H$28:$O$28</c:f>
              <c:numCache/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I_ZIPNAR_2009_Dobrodzien!$H$30:$O$30</c:f>
              <c:numCache/>
            </c:numRef>
          </c:val>
        </c:ser>
        <c:ser>
          <c:idx val="4"/>
          <c:order val="4"/>
          <c:tx>
            <c:strRef>
              <c:f>I_ZIPNAR_2009_Dobrodzien!$G$25</c:f>
              <c:strCache>
                <c:ptCount val="1"/>
                <c:pt idx="0">
                  <c:v>Nordic Walking (1)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I_ZIPNAR_2009_Dobrodzien!$H$25:$O$25</c:f>
              <c:numCache/>
            </c:numRef>
          </c:val>
        </c:ser>
        <c:axId val="52226899"/>
        <c:axId val="280044"/>
      </c:barChart>
      <c:catAx>
        <c:axId val="522268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80044"/>
        <c:crosses val="autoZero"/>
        <c:auto val="1"/>
        <c:lblOffset val="100"/>
        <c:noMultiLvlLbl val="0"/>
      </c:catAx>
      <c:valAx>
        <c:axId val="2800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2226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 CE"/>
                <a:ea typeface="Arial CE"/>
                <a:cs typeface="Arial CE"/>
              </a:rPr>
              <a:t>I Zimowy Półmaraton na Raty DOBRODZIEŃ 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I_ZIPNAR_2009_Dobrodzien!$G$26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I_ZIPNAR_2009_Dobrodzien!$H$26:$O$26</c:f>
              <c:numCache>
                <c:ptCount val="8"/>
                <c:pt idx="0">
                  <c:v>12</c:v>
                </c:pt>
                <c:pt idx="1">
                  <c:v>18</c:v>
                </c:pt>
                <c:pt idx="2">
                  <c:v>21</c:v>
                </c:pt>
                <c:pt idx="3">
                  <c:v>27</c:v>
                </c:pt>
                <c:pt idx="4">
                  <c:v>27</c:v>
                </c:pt>
                <c:pt idx="5">
                  <c:v>18</c:v>
                </c:pt>
                <c:pt idx="6">
                  <c:v>24.78</c:v>
                </c:pt>
              </c:numCache>
            </c:numRef>
          </c:val>
        </c:ser>
        <c:axId val="2520397"/>
        <c:axId val="22683574"/>
      </c:barChart>
      <c:catAx>
        <c:axId val="2520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ETAP PÓŁMARATONU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>
                <a:latin typeface="Arial CE"/>
                <a:ea typeface="Arial CE"/>
                <a:cs typeface="Arial CE"/>
              </a:defRPr>
            </a:pPr>
          </a:p>
        </c:txPr>
        <c:crossAx val="22683574"/>
        <c:crosses val="autoZero"/>
        <c:auto val="1"/>
        <c:lblOffset val="100"/>
        <c:noMultiLvlLbl val="0"/>
      </c:catAx>
      <c:valAx>
        <c:axId val="22683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PRZEBIEGNIĘTE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20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 CE"/>
                <a:ea typeface="Arial CE"/>
                <a:cs typeface="Arial CE"/>
              </a:rPr>
              <a:t>I Zimowy Półmaraton na Raty DOBRODZIEŃ 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I_ZIPNAR_2009_Dobrodzien!$G$27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I_ZIPNAR_2009_Dobrodzien!$H$27:$O$27</c:f>
              <c:numCache>
                <c:ptCount val="8"/>
                <c:pt idx="0">
                  <c:v>0.2111111111111111</c:v>
                </c:pt>
                <c:pt idx="1">
                  <c:v>0.23958333333333334</c:v>
                </c:pt>
                <c:pt idx="2">
                  <c:v>0.27847222222222223</c:v>
                </c:pt>
                <c:pt idx="3">
                  <c:v>0.24027777777777778</c:v>
                </c:pt>
                <c:pt idx="4">
                  <c:v>0.2534722222222222</c:v>
                </c:pt>
                <c:pt idx="5">
                  <c:v>0.25416666666666665</c:v>
                </c:pt>
                <c:pt idx="6">
                  <c:v>0.23055555555555554</c:v>
                </c:pt>
              </c:numCache>
            </c:numRef>
          </c:val>
        </c:ser>
        <c:axId val="2825575"/>
        <c:axId val="25430176"/>
      </c:barChart>
      <c:catAx>
        <c:axId val="2825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 CE"/>
                    <a:ea typeface="Arial CE"/>
                    <a:cs typeface="Arial CE"/>
                  </a:rPr>
                  <a:t>ETAP PÓŁMARATONU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5430176"/>
        <c:crosses val="autoZero"/>
        <c:auto val="1"/>
        <c:lblOffset val="100"/>
        <c:noMultiLvlLbl val="0"/>
      </c:catAx>
      <c:valAx>
        <c:axId val="25430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 CE"/>
                    <a:ea typeface="Arial CE"/>
                    <a:cs typeface="Arial CE"/>
                  </a:rPr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825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121</xdr:row>
      <xdr:rowOff>114300</xdr:rowOff>
    </xdr:from>
    <xdr:to>
      <xdr:col>33</xdr:col>
      <xdr:colOff>9525</xdr:colOff>
      <xdr:row>149</xdr:row>
      <xdr:rowOff>123825</xdr:rowOff>
    </xdr:to>
    <xdr:graphicFrame>
      <xdr:nvGraphicFramePr>
        <xdr:cNvPr id="1" name="Chart 127"/>
        <xdr:cNvGraphicFramePr/>
      </xdr:nvGraphicFramePr>
      <xdr:xfrm>
        <a:off x="57150" y="18164175"/>
        <a:ext cx="191452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151</xdr:row>
      <xdr:rowOff>19050</xdr:rowOff>
    </xdr:from>
    <xdr:to>
      <xdr:col>33</xdr:col>
      <xdr:colOff>28575</xdr:colOff>
      <xdr:row>178</xdr:row>
      <xdr:rowOff>0</xdr:rowOff>
    </xdr:to>
    <xdr:graphicFrame>
      <xdr:nvGraphicFramePr>
        <xdr:cNvPr id="2" name="Chart 128"/>
        <xdr:cNvGraphicFramePr/>
      </xdr:nvGraphicFramePr>
      <xdr:xfrm>
        <a:off x="0" y="22926675"/>
        <a:ext cx="1922145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179</xdr:row>
      <xdr:rowOff>0</xdr:rowOff>
    </xdr:from>
    <xdr:to>
      <xdr:col>32</xdr:col>
      <xdr:colOff>361950</xdr:colOff>
      <xdr:row>207</xdr:row>
      <xdr:rowOff>9525</xdr:rowOff>
    </xdr:to>
    <xdr:graphicFrame>
      <xdr:nvGraphicFramePr>
        <xdr:cNvPr id="3" name="Chart 129"/>
        <xdr:cNvGraphicFramePr/>
      </xdr:nvGraphicFramePr>
      <xdr:xfrm>
        <a:off x="0" y="27441525"/>
        <a:ext cx="19173825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21</xdr:col>
      <xdr:colOff>257175</xdr:colOff>
      <xdr:row>0</xdr:row>
      <xdr:rowOff>19050</xdr:rowOff>
    </xdr:from>
    <xdr:to>
      <xdr:col>21</xdr:col>
      <xdr:colOff>1085850</xdr:colOff>
      <xdr:row>2</xdr:row>
      <xdr:rowOff>295275</xdr:rowOff>
    </xdr:to>
    <xdr:pic>
      <xdr:nvPicPr>
        <xdr:cNvPr id="4" name="Picture 2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77625" y="1905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30</xdr:row>
      <xdr:rowOff>114300</xdr:rowOff>
    </xdr:from>
    <xdr:to>
      <xdr:col>31</xdr:col>
      <xdr:colOff>9525</xdr:colOff>
      <xdr:row>58</xdr:row>
      <xdr:rowOff>123825</xdr:rowOff>
    </xdr:to>
    <xdr:graphicFrame>
      <xdr:nvGraphicFramePr>
        <xdr:cNvPr id="1" name="Chart 1"/>
        <xdr:cNvGraphicFramePr/>
      </xdr:nvGraphicFramePr>
      <xdr:xfrm>
        <a:off x="57150" y="5143500"/>
        <a:ext cx="176688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19050</xdr:rowOff>
    </xdr:from>
    <xdr:to>
      <xdr:col>31</xdr:col>
      <xdr:colOff>28575</xdr:colOff>
      <xdr:row>87</xdr:row>
      <xdr:rowOff>0</xdr:rowOff>
    </xdr:to>
    <xdr:graphicFrame>
      <xdr:nvGraphicFramePr>
        <xdr:cNvPr id="2" name="Chart 2"/>
        <xdr:cNvGraphicFramePr/>
      </xdr:nvGraphicFramePr>
      <xdr:xfrm>
        <a:off x="0" y="9906000"/>
        <a:ext cx="177450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30</xdr:col>
      <xdr:colOff>361950</xdr:colOff>
      <xdr:row>116</xdr:row>
      <xdr:rowOff>9525</xdr:rowOff>
    </xdr:to>
    <xdr:graphicFrame>
      <xdr:nvGraphicFramePr>
        <xdr:cNvPr id="3" name="Chart 3"/>
        <xdr:cNvGraphicFramePr/>
      </xdr:nvGraphicFramePr>
      <xdr:xfrm>
        <a:off x="0" y="14420850"/>
        <a:ext cx="17697450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19</xdr:col>
      <xdr:colOff>466725</xdr:colOff>
      <xdr:row>0</xdr:row>
      <xdr:rowOff>0</xdr:rowOff>
    </xdr:from>
    <xdr:to>
      <xdr:col>19</xdr:col>
      <xdr:colOff>1285875</xdr:colOff>
      <xdr:row>2</xdr:row>
      <xdr:rowOff>276225</xdr:rowOff>
    </xdr:to>
    <xdr:pic>
      <xdr:nvPicPr>
        <xdr:cNvPr id="4" name="Picture 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87000" y="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">
      <selection activeCell="L3" sqref="L3"/>
    </sheetView>
  </sheetViews>
  <sheetFormatPr defaultColWidth="9.125" defaultRowHeight="12.75"/>
  <cols>
    <col min="1" max="1" width="4.625" style="10" customWidth="1"/>
    <col min="2" max="2" width="4.875" style="9" customWidth="1"/>
    <col min="3" max="3" width="21.375" style="10" customWidth="1"/>
    <col min="4" max="4" width="7.625" style="10" customWidth="1"/>
    <col min="5" max="5" width="5.75390625" style="10" customWidth="1"/>
    <col min="6" max="6" width="8.625" style="9" customWidth="1"/>
    <col min="7" max="7" width="10.75390625" style="9" customWidth="1"/>
    <col min="8" max="8" width="23.00390625" style="10" customWidth="1"/>
    <col min="9" max="9" width="11.625" style="9" customWidth="1"/>
    <col min="10" max="15" width="9.125" style="104" customWidth="1"/>
    <col min="16" max="16384" width="9.125" style="10" customWidth="1"/>
  </cols>
  <sheetData>
    <row r="1" spans="1:8" ht="17.25" customHeight="1">
      <c r="A1" s="2" t="s">
        <v>263</v>
      </c>
      <c r="B1" s="4"/>
      <c r="C1" s="1"/>
      <c r="D1" s="1"/>
      <c r="E1" s="1"/>
      <c r="F1" s="4"/>
      <c r="G1" s="4"/>
      <c r="H1" s="1"/>
    </row>
    <row r="2" spans="1:8" ht="17.25" customHeight="1">
      <c r="A2" s="2"/>
      <c r="B2" s="4"/>
      <c r="C2" s="1"/>
      <c r="D2" s="222" t="s">
        <v>148</v>
      </c>
      <c r="E2" s="1"/>
      <c r="F2" s="4"/>
      <c r="G2" s="4"/>
      <c r="H2" s="1"/>
    </row>
    <row r="3" spans="1:15" s="13" customFormat="1" ht="26.25" customHeight="1" thickBot="1">
      <c r="A3" s="56"/>
      <c r="B3" s="4"/>
      <c r="C3" s="1"/>
      <c r="D3" s="222" t="s">
        <v>146</v>
      </c>
      <c r="E3" s="1"/>
      <c r="F3" s="4"/>
      <c r="G3" s="4"/>
      <c r="H3" s="1"/>
      <c r="I3" s="468"/>
      <c r="J3" s="107"/>
      <c r="K3" s="107"/>
      <c r="L3" s="107"/>
      <c r="M3" s="107"/>
      <c r="N3" s="107"/>
      <c r="O3" s="107"/>
    </row>
    <row r="4" spans="1:9" ht="33.75" customHeight="1" thickBot="1">
      <c r="A4" s="865" t="s">
        <v>2</v>
      </c>
      <c r="B4" s="429" t="s">
        <v>16</v>
      </c>
      <c r="C4" s="430" t="s">
        <v>39</v>
      </c>
      <c r="D4" s="430" t="s">
        <v>144</v>
      </c>
      <c r="E4" s="430" t="s">
        <v>5</v>
      </c>
      <c r="F4" s="431" t="s">
        <v>0</v>
      </c>
      <c r="G4" s="431" t="s">
        <v>17</v>
      </c>
      <c r="H4" s="430" t="s">
        <v>1</v>
      </c>
      <c r="I4" s="866" t="s">
        <v>3</v>
      </c>
    </row>
    <row r="5" spans="1:9" ht="11.25" customHeight="1">
      <c r="A5" s="147">
        <v>1</v>
      </c>
      <c r="B5" s="152">
        <v>58</v>
      </c>
      <c r="C5" s="149" t="s">
        <v>142</v>
      </c>
      <c r="D5" s="149" t="s">
        <v>145</v>
      </c>
      <c r="E5" s="152" t="s">
        <v>58</v>
      </c>
      <c r="F5" s="152">
        <v>1985</v>
      </c>
      <c r="G5" s="152" t="s">
        <v>154</v>
      </c>
      <c r="H5" s="149" t="s">
        <v>69</v>
      </c>
      <c r="I5" s="867">
        <v>0.014537037037037038</v>
      </c>
    </row>
    <row r="6" spans="1:9" ht="11.25" customHeight="1">
      <c r="A6" s="391">
        <v>2</v>
      </c>
      <c r="B6" s="135">
        <v>6</v>
      </c>
      <c r="C6" s="133" t="s">
        <v>82</v>
      </c>
      <c r="D6" s="133" t="s">
        <v>145</v>
      </c>
      <c r="E6" s="135" t="s">
        <v>58</v>
      </c>
      <c r="F6" s="135">
        <v>1982</v>
      </c>
      <c r="G6" s="135" t="s">
        <v>154</v>
      </c>
      <c r="H6" s="133" t="s">
        <v>83</v>
      </c>
      <c r="I6" s="863">
        <v>0.016342592592592593</v>
      </c>
    </row>
    <row r="7" spans="1:9" ht="11.25" customHeight="1">
      <c r="A7" s="391">
        <v>3</v>
      </c>
      <c r="B7" s="135">
        <v>34</v>
      </c>
      <c r="C7" s="133" t="s">
        <v>107</v>
      </c>
      <c r="D7" s="133" t="s">
        <v>145</v>
      </c>
      <c r="E7" s="135" t="s">
        <v>58</v>
      </c>
      <c r="F7" s="135">
        <v>1993</v>
      </c>
      <c r="G7" s="135" t="s">
        <v>155</v>
      </c>
      <c r="H7" s="133" t="s">
        <v>69</v>
      </c>
      <c r="I7" s="863">
        <v>0.01730324074074074</v>
      </c>
    </row>
    <row r="8" spans="1:15" s="310" customFormat="1" ht="11.25" customHeight="1">
      <c r="A8" s="391">
        <v>4</v>
      </c>
      <c r="B8" s="135">
        <v>32</v>
      </c>
      <c r="C8" s="133" t="s">
        <v>65</v>
      </c>
      <c r="D8" s="133" t="s">
        <v>145</v>
      </c>
      <c r="E8" s="135" t="s">
        <v>58</v>
      </c>
      <c r="F8" s="135">
        <v>1965</v>
      </c>
      <c r="G8" s="390" t="s">
        <v>156</v>
      </c>
      <c r="H8" s="133" t="s">
        <v>69</v>
      </c>
      <c r="I8" s="863">
        <v>0.017372685185185185</v>
      </c>
      <c r="J8" s="307"/>
      <c r="K8" s="307"/>
      <c r="L8" s="307"/>
      <c r="M8" s="307"/>
      <c r="N8" s="307"/>
      <c r="O8" s="307"/>
    </row>
    <row r="9" spans="1:9" ht="11.25" customHeight="1">
      <c r="A9" s="391">
        <v>5</v>
      </c>
      <c r="B9" s="135">
        <v>81</v>
      </c>
      <c r="C9" s="133" t="s">
        <v>165</v>
      </c>
      <c r="D9" s="133" t="s">
        <v>145</v>
      </c>
      <c r="E9" s="135" t="s">
        <v>58</v>
      </c>
      <c r="F9" s="135">
        <v>1977</v>
      </c>
      <c r="G9" s="135" t="s">
        <v>158</v>
      </c>
      <c r="H9" s="133" t="s">
        <v>164</v>
      </c>
      <c r="I9" s="864">
        <v>0.0178125</v>
      </c>
    </row>
    <row r="10" spans="1:15" s="383" customFormat="1" ht="11.25" customHeight="1">
      <c r="A10" s="861">
        <v>6</v>
      </c>
      <c r="B10" s="687">
        <v>30</v>
      </c>
      <c r="C10" s="677" t="s">
        <v>67</v>
      </c>
      <c r="D10" s="677" t="s">
        <v>145</v>
      </c>
      <c r="E10" s="687" t="s">
        <v>72</v>
      </c>
      <c r="F10" s="687">
        <v>1983</v>
      </c>
      <c r="G10" s="687" t="s">
        <v>157</v>
      </c>
      <c r="H10" s="677" t="s">
        <v>69</v>
      </c>
      <c r="I10" s="862">
        <v>0.017893518518518517</v>
      </c>
      <c r="J10" s="106"/>
      <c r="K10" s="106"/>
      <c r="L10" s="106"/>
      <c r="M10" s="106"/>
      <c r="N10" s="106"/>
      <c r="O10" s="106"/>
    </row>
    <row r="11" spans="1:9" ht="11.25" customHeight="1">
      <c r="A11" s="391">
        <v>7</v>
      </c>
      <c r="B11" s="135">
        <v>68</v>
      </c>
      <c r="C11" s="133" t="s">
        <v>177</v>
      </c>
      <c r="D11" s="133" t="s">
        <v>145</v>
      </c>
      <c r="E11" s="135" t="s">
        <v>58</v>
      </c>
      <c r="F11" s="135">
        <v>1982</v>
      </c>
      <c r="G11" s="135" t="s">
        <v>154</v>
      </c>
      <c r="H11" s="133" t="s">
        <v>71</v>
      </c>
      <c r="I11" s="864">
        <v>0.01798611111111111</v>
      </c>
    </row>
    <row r="12" spans="1:15" s="310" customFormat="1" ht="11.25" customHeight="1">
      <c r="A12" s="391">
        <v>8</v>
      </c>
      <c r="B12" s="135">
        <v>3</v>
      </c>
      <c r="C12" s="133" t="s">
        <v>76</v>
      </c>
      <c r="D12" s="133" t="s">
        <v>145</v>
      </c>
      <c r="E12" s="135" t="s">
        <v>58</v>
      </c>
      <c r="F12" s="135">
        <v>1957</v>
      </c>
      <c r="G12" s="135" t="s">
        <v>159</v>
      </c>
      <c r="H12" s="133" t="s">
        <v>77</v>
      </c>
      <c r="I12" s="863">
        <v>0.018564814814814815</v>
      </c>
      <c r="J12" s="307"/>
      <c r="K12" s="307"/>
      <c r="L12" s="307"/>
      <c r="M12" s="307"/>
      <c r="N12" s="307"/>
      <c r="O12" s="307"/>
    </row>
    <row r="13" spans="1:9" ht="11.25" customHeight="1">
      <c r="A13" s="391">
        <v>9</v>
      </c>
      <c r="B13" s="135">
        <v>111</v>
      </c>
      <c r="C13" s="133" t="s">
        <v>241</v>
      </c>
      <c r="D13" s="133" t="s">
        <v>145</v>
      </c>
      <c r="E13" s="135" t="s">
        <v>58</v>
      </c>
      <c r="F13" s="135">
        <v>1969</v>
      </c>
      <c r="G13" s="135" t="s">
        <v>156</v>
      </c>
      <c r="H13" s="133" t="s">
        <v>69</v>
      </c>
      <c r="I13" s="864">
        <v>0.01875</v>
      </c>
    </row>
    <row r="14" spans="1:9" ht="11.25" customHeight="1">
      <c r="A14" s="391">
        <v>10</v>
      </c>
      <c r="B14" s="135">
        <v>80</v>
      </c>
      <c r="C14" s="133" t="s">
        <v>195</v>
      </c>
      <c r="D14" s="133" t="s">
        <v>145</v>
      </c>
      <c r="E14" s="135" t="s">
        <v>58</v>
      </c>
      <c r="F14" s="135">
        <v>1968</v>
      </c>
      <c r="G14" s="135" t="s">
        <v>156</v>
      </c>
      <c r="H14" s="133" t="s">
        <v>164</v>
      </c>
      <c r="I14" s="864">
        <v>0.019618055555555555</v>
      </c>
    </row>
    <row r="15" spans="1:9" ht="11.25" customHeight="1">
      <c r="A15" s="391">
        <v>11</v>
      </c>
      <c r="B15" s="135">
        <v>31</v>
      </c>
      <c r="C15" s="133" t="s">
        <v>66</v>
      </c>
      <c r="D15" s="133" t="s">
        <v>145</v>
      </c>
      <c r="E15" s="135" t="s">
        <v>58</v>
      </c>
      <c r="F15" s="135">
        <v>1970</v>
      </c>
      <c r="G15" s="135" t="s">
        <v>158</v>
      </c>
      <c r="H15" s="133" t="s">
        <v>69</v>
      </c>
      <c r="I15" s="863">
        <v>0.019814814814814816</v>
      </c>
    </row>
    <row r="16" spans="1:9" ht="11.25" customHeight="1">
      <c r="A16" s="391">
        <v>12</v>
      </c>
      <c r="B16" s="135">
        <v>43</v>
      </c>
      <c r="C16" s="133" t="s">
        <v>123</v>
      </c>
      <c r="D16" s="133" t="s">
        <v>145</v>
      </c>
      <c r="E16" s="135" t="s">
        <v>58</v>
      </c>
      <c r="F16" s="135">
        <v>1960</v>
      </c>
      <c r="G16" s="135" t="s">
        <v>156</v>
      </c>
      <c r="H16" s="133" t="s">
        <v>69</v>
      </c>
      <c r="I16" s="864">
        <v>0.019814814814814816</v>
      </c>
    </row>
    <row r="17" spans="1:9" ht="11.25" customHeight="1">
      <c r="A17" s="391">
        <v>13</v>
      </c>
      <c r="B17" s="135">
        <v>33</v>
      </c>
      <c r="C17" s="133" t="s">
        <v>106</v>
      </c>
      <c r="D17" s="133" t="s">
        <v>145</v>
      </c>
      <c r="E17" s="135" t="s">
        <v>58</v>
      </c>
      <c r="F17" s="135">
        <v>1992</v>
      </c>
      <c r="G17" s="135" t="s">
        <v>155</v>
      </c>
      <c r="H17" s="133" t="s">
        <v>69</v>
      </c>
      <c r="I17" s="863">
        <v>0.02028935185185185</v>
      </c>
    </row>
    <row r="18" spans="1:9" ht="11.25" customHeight="1">
      <c r="A18" s="391">
        <v>14</v>
      </c>
      <c r="B18" s="135">
        <v>84</v>
      </c>
      <c r="C18" s="133" t="s">
        <v>81</v>
      </c>
      <c r="D18" s="133" t="s">
        <v>145</v>
      </c>
      <c r="E18" s="135" t="s">
        <v>58</v>
      </c>
      <c r="F18" s="135">
        <v>1976</v>
      </c>
      <c r="G18" s="135" t="s">
        <v>158</v>
      </c>
      <c r="H18" s="133" t="s">
        <v>71</v>
      </c>
      <c r="I18" s="864">
        <v>0.02127314814814815</v>
      </c>
    </row>
    <row r="19" spans="1:15" s="383" customFormat="1" ht="12.75" customHeight="1">
      <c r="A19" s="861">
        <v>15</v>
      </c>
      <c r="B19" s="687">
        <v>4</v>
      </c>
      <c r="C19" s="677" t="s">
        <v>78</v>
      </c>
      <c r="D19" s="677" t="s">
        <v>145</v>
      </c>
      <c r="E19" s="687" t="s">
        <v>72</v>
      </c>
      <c r="F19" s="687">
        <v>1983</v>
      </c>
      <c r="G19" s="687" t="s">
        <v>157</v>
      </c>
      <c r="H19" s="677" t="s">
        <v>79</v>
      </c>
      <c r="I19" s="862">
        <v>0.02136574074074074</v>
      </c>
      <c r="J19" s="106"/>
      <c r="K19" s="106"/>
      <c r="L19" s="106"/>
      <c r="M19" s="106"/>
      <c r="N19" s="106"/>
      <c r="O19" s="106"/>
    </row>
    <row r="20" spans="1:9" ht="11.25" customHeight="1">
      <c r="A20" s="391">
        <v>16</v>
      </c>
      <c r="B20" s="135">
        <v>73</v>
      </c>
      <c r="C20" s="133" t="s">
        <v>182</v>
      </c>
      <c r="D20" s="133" t="s">
        <v>145</v>
      </c>
      <c r="E20" s="135" t="s">
        <v>58</v>
      </c>
      <c r="F20" s="135">
        <v>1972</v>
      </c>
      <c r="G20" s="135" t="s">
        <v>158</v>
      </c>
      <c r="H20" s="133" t="s">
        <v>71</v>
      </c>
      <c r="I20" s="864">
        <v>0.021747685185185186</v>
      </c>
    </row>
    <row r="21" spans="1:9" ht="11.25" customHeight="1">
      <c r="A21" s="391">
        <v>17</v>
      </c>
      <c r="B21" s="135">
        <v>13</v>
      </c>
      <c r="C21" s="133" t="s">
        <v>70</v>
      </c>
      <c r="D21" s="133" t="s">
        <v>145</v>
      </c>
      <c r="E21" s="135" t="s">
        <v>58</v>
      </c>
      <c r="F21" s="135">
        <v>1952</v>
      </c>
      <c r="G21" s="135" t="s">
        <v>159</v>
      </c>
      <c r="H21" s="133" t="s">
        <v>69</v>
      </c>
      <c r="I21" s="863">
        <v>0.021956018518518517</v>
      </c>
    </row>
    <row r="22" spans="1:9" ht="11.25" customHeight="1">
      <c r="A22" s="391">
        <v>18</v>
      </c>
      <c r="B22" s="135">
        <v>82</v>
      </c>
      <c r="C22" s="133" t="s">
        <v>196</v>
      </c>
      <c r="D22" s="133" t="s">
        <v>145</v>
      </c>
      <c r="E22" s="135" t="s">
        <v>58</v>
      </c>
      <c r="F22" s="135">
        <v>1974</v>
      </c>
      <c r="G22" s="135" t="s">
        <v>158</v>
      </c>
      <c r="H22" s="133" t="s">
        <v>197</v>
      </c>
      <c r="I22" s="864">
        <v>0.022233796296296297</v>
      </c>
    </row>
    <row r="23" spans="1:9" ht="11.25" customHeight="1">
      <c r="A23" s="391">
        <v>19</v>
      </c>
      <c r="B23" s="135">
        <v>83</v>
      </c>
      <c r="C23" s="133" t="s">
        <v>198</v>
      </c>
      <c r="D23" s="133" t="s">
        <v>145</v>
      </c>
      <c r="E23" s="135" t="s">
        <v>58</v>
      </c>
      <c r="F23" s="135">
        <v>1975</v>
      </c>
      <c r="G23" s="135" t="s">
        <v>158</v>
      </c>
      <c r="H23" s="133" t="s">
        <v>199</v>
      </c>
      <c r="I23" s="864">
        <v>0.022233796296296297</v>
      </c>
    </row>
    <row r="24" spans="1:9" ht="11.25" customHeight="1">
      <c r="A24" s="391">
        <v>20</v>
      </c>
      <c r="B24" s="135">
        <v>2</v>
      </c>
      <c r="C24" s="133" t="s">
        <v>73</v>
      </c>
      <c r="D24" s="133" t="s">
        <v>145</v>
      </c>
      <c r="E24" s="135" t="s">
        <v>58</v>
      </c>
      <c r="F24" s="135">
        <v>1949</v>
      </c>
      <c r="G24" s="135" t="s">
        <v>160</v>
      </c>
      <c r="H24" s="133" t="s">
        <v>69</v>
      </c>
      <c r="I24" s="864">
        <v>0.022488425925925926</v>
      </c>
    </row>
    <row r="25" spans="1:9" ht="11.25" customHeight="1">
      <c r="A25" s="391">
        <v>21</v>
      </c>
      <c r="B25" s="135">
        <v>7</v>
      </c>
      <c r="C25" s="133" t="s">
        <v>84</v>
      </c>
      <c r="D25" s="133" t="s">
        <v>145</v>
      </c>
      <c r="E25" s="135" t="s">
        <v>58</v>
      </c>
      <c r="F25" s="135">
        <v>1962</v>
      </c>
      <c r="G25" s="135" t="s">
        <v>156</v>
      </c>
      <c r="H25" s="133" t="s">
        <v>71</v>
      </c>
      <c r="I25" s="864">
        <v>0.022488425925925926</v>
      </c>
    </row>
    <row r="26" spans="1:9" ht="11.25" customHeight="1">
      <c r="A26" s="391">
        <v>22</v>
      </c>
      <c r="B26" s="135">
        <v>1</v>
      </c>
      <c r="C26" s="133" t="s">
        <v>74</v>
      </c>
      <c r="D26" s="133" t="s">
        <v>145</v>
      </c>
      <c r="E26" s="135" t="s">
        <v>58</v>
      </c>
      <c r="F26" s="135">
        <v>1981</v>
      </c>
      <c r="G26" s="135" t="s">
        <v>154</v>
      </c>
      <c r="H26" s="133" t="s">
        <v>75</v>
      </c>
      <c r="I26" s="863">
        <v>0.023078703703703702</v>
      </c>
    </row>
    <row r="27" spans="1:9" ht="11.25" customHeight="1">
      <c r="A27" s="391">
        <v>23</v>
      </c>
      <c r="B27" s="135">
        <v>8</v>
      </c>
      <c r="C27" s="133" t="s">
        <v>85</v>
      </c>
      <c r="D27" s="133" t="s">
        <v>145</v>
      </c>
      <c r="E27" s="135" t="s">
        <v>58</v>
      </c>
      <c r="F27" s="135">
        <v>1959</v>
      </c>
      <c r="G27" s="135" t="s">
        <v>159</v>
      </c>
      <c r="H27" s="133" t="s">
        <v>71</v>
      </c>
      <c r="I27" s="863">
        <v>0.024259259259259258</v>
      </c>
    </row>
    <row r="28" spans="1:9" ht="11.25" customHeight="1">
      <c r="A28" s="391">
        <v>24</v>
      </c>
      <c r="B28" s="135">
        <v>16</v>
      </c>
      <c r="C28" s="133" t="s">
        <v>91</v>
      </c>
      <c r="D28" s="133" t="s">
        <v>152</v>
      </c>
      <c r="E28" s="135" t="s">
        <v>58</v>
      </c>
      <c r="F28" s="135">
        <v>1950</v>
      </c>
      <c r="G28" s="135" t="s">
        <v>159</v>
      </c>
      <c r="H28" s="133" t="s">
        <v>71</v>
      </c>
      <c r="I28" s="864">
        <v>0.03424768518518519</v>
      </c>
    </row>
    <row r="29" spans="1:15" s="383" customFormat="1" ht="11.25" customHeight="1">
      <c r="A29" s="861">
        <v>25</v>
      </c>
      <c r="B29" s="687">
        <v>75</v>
      </c>
      <c r="C29" s="677" t="s">
        <v>185</v>
      </c>
      <c r="D29" s="677" t="s">
        <v>152</v>
      </c>
      <c r="E29" s="687" t="s">
        <v>72</v>
      </c>
      <c r="F29" s="687">
        <v>1996</v>
      </c>
      <c r="G29" s="687" t="s">
        <v>157</v>
      </c>
      <c r="H29" s="677" t="s">
        <v>87</v>
      </c>
      <c r="I29" s="868">
        <v>0.03662037037037037</v>
      </c>
      <c r="J29" s="106"/>
      <c r="K29" s="106"/>
      <c r="L29" s="106"/>
      <c r="M29" s="106"/>
      <c r="N29" s="106"/>
      <c r="O29" s="106"/>
    </row>
    <row r="30" spans="1:15" s="383" customFormat="1" ht="11.25" customHeight="1">
      <c r="A30" s="861">
        <v>26</v>
      </c>
      <c r="B30" s="687">
        <v>54</v>
      </c>
      <c r="C30" s="677" t="s">
        <v>139</v>
      </c>
      <c r="D30" s="677" t="s">
        <v>152</v>
      </c>
      <c r="E30" s="687" t="s">
        <v>72</v>
      </c>
      <c r="F30" s="687">
        <v>1962</v>
      </c>
      <c r="G30" s="687" t="s">
        <v>162</v>
      </c>
      <c r="H30" s="677" t="s">
        <v>71</v>
      </c>
      <c r="I30" s="868">
        <v>0.03674768518518518</v>
      </c>
      <c r="J30" s="106"/>
      <c r="K30" s="106"/>
      <c r="L30" s="106"/>
      <c r="M30" s="106"/>
      <c r="N30" s="106"/>
      <c r="O30" s="106"/>
    </row>
    <row r="31" spans="1:15" s="383" customFormat="1" ht="11.25" customHeight="1">
      <c r="A31" s="861">
        <v>27</v>
      </c>
      <c r="B31" s="687">
        <v>55</v>
      </c>
      <c r="C31" s="677" t="s">
        <v>140</v>
      </c>
      <c r="D31" s="677" t="s">
        <v>152</v>
      </c>
      <c r="E31" s="687" t="s">
        <v>72</v>
      </c>
      <c r="F31" s="687">
        <v>1953</v>
      </c>
      <c r="G31" s="687" t="s">
        <v>161</v>
      </c>
      <c r="H31" s="677" t="s">
        <v>87</v>
      </c>
      <c r="I31" s="868">
        <v>0.03674768518518518</v>
      </c>
      <c r="J31" s="106"/>
      <c r="K31" s="106"/>
      <c r="L31" s="106"/>
      <c r="M31" s="106"/>
      <c r="N31" s="106"/>
      <c r="O31" s="106"/>
    </row>
    <row r="32" spans="1:15" s="383" customFormat="1" ht="11.25" customHeight="1">
      <c r="A32" s="861">
        <v>28</v>
      </c>
      <c r="B32" s="687">
        <v>89</v>
      </c>
      <c r="C32" s="677" t="s">
        <v>212</v>
      </c>
      <c r="D32" s="677" t="s">
        <v>152</v>
      </c>
      <c r="E32" s="687" t="s">
        <v>72</v>
      </c>
      <c r="F32" s="687">
        <v>1973</v>
      </c>
      <c r="G32" s="687" t="s">
        <v>162</v>
      </c>
      <c r="H32" s="677" t="s">
        <v>71</v>
      </c>
      <c r="I32" s="868">
        <v>0.036759259259259255</v>
      </c>
      <c r="J32" s="106"/>
      <c r="K32" s="106"/>
      <c r="L32" s="106"/>
      <c r="M32" s="106"/>
      <c r="N32" s="106"/>
      <c r="O32" s="106"/>
    </row>
    <row r="33" spans="1:15" s="383" customFormat="1" ht="11.25" customHeight="1">
      <c r="A33" s="861">
        <v>29</v>
      </c>
      <c r="B33" s="687">
        <v>15</v>
      </c>
      <c r="C33" s="677" t="s">
        <v>89</v>
      </c>
      <c r="D33" s="677" t="s">
        <v>152</v>
      </c>
      <c r="E33" s="687" t="s">
        <v>72</v>
      </c>
      <c r="F33" s="687">
        <v>1980</v>
      </c>
      <c r="G33" s="687" t="s">
        <v>157</v>
      </c>
      <c r="H33" s="677" t="s">
        <v>71</v>
      </c>
      <c r="I33" s="862">
        <v>0.036770833333333336</v>
      </c>
      <c r="J33" s="106"/>
      <c r="K33" s="106"/>
      <c r="L33" s="106"/>
      <c r="M33" s="106"/>
      <c r="N33" s="106"/>
      <c r="O33" s="106"/>
    </row>
    <row r="34" spans="1:9" ht="11.25" customHeight="1">
      <c r="A34" s="391">
        <v>30</v>
      </c>
      <c r="B34" s="135">
        <v>11</v>
      </c>
      <c r="C34" s="133" t="s">
        <v>68</v>
      </c>
      <c r="D34" s="133" t="s">
        <v>152</v>
      </c>
      <c r="E34" s="135" t="s">
        <v>58</v>
      </c>
      <c r="F34" s="135">
        <v>1942</v>
      </c>
      <c r="G34" s="135" t="s">
        <v>160</v>
      </c>
      <c r="H34" s="133" t="s">
        <v>71</v>
      </c>
      <c r="I34" s="864">
        <v>0.03688657407407408</v>
      </c>
    </row>
    <row r="35" spans="1:15" s="383" customFormat="1" ht="11.25" customHeight="1">
      <c r="A35" s="861">
        <v>31</v>
      </c>
      <c r="B35" s="687">
        <v>5</v>
      </c>
      <c r="C35" s="677" t="s">
        <v>80</v>
      </c>
      <c r="D35" s="677" t="s">
        <v>152</v>
      </c>
      <c r="E35" s="687" t="s">
        <v>72</v>
      </c>
      <c r="F35" s="687">
        <v>1954</v>
      </c>
      <c r="G35" s="687" t="s">
        <v>161</v>
      </c>
      <c r="H35" s="677" t="s">
        <v>71</v>
      </c>
      <c r="I35" s="862">
        <v>0.03695601851851852</v>
      </c>
      <c r="J35" s="106"/>
      <c r="K35" s="106"/>
      <c r="L35" s="106"/>
      <c r="M35" s="106"/>
      <c r="N35" s="106"/>
      <c r="O35" s="106"/>
    </row>
    <row r="36" spans="1:15" s="383" customFormat="1" ht="11.25" customHeight="1">
      <c r="A36" s="861">
        <v>32</v>
      </c>
      <c r="B36" s="687">
        <v>90</v>
      </c>
      <c r="C36" s="677" t="s">
        <v>213</v>
      </c>
      <c r="D36" s="677" t="s">
        <v>152</v>
      </c>
      <c r="E36" s="687" t="s">
        <v>72</v>
      </c>
      <c r="F36" s="687">
        <v>1967</v>
      </c>
      <c r="G36" s="687" t="s">
        <v>162</v>
      </c>
      <c r="H36" s="677" t="s">
        <v>71</v>
      </c>
      <c r="I36" s="868">
        <v>0.03695601851851852</v>
      </c>
      <c r="J36" s="106"/>
      <c r="K36" s="106"/>
      <c r="L36" s="106"/>
      <c r="M36" s="106"/>
      <c r="N36" s="106"/>
      <c r="O36" s="106"/>
    </row>
    <row r="37" spans="1:15" s="383" customFormat="1" ht="11.25" customHeight="1">
      <c r="A37" s="861">
        <v>33</v>
      </c>
      <c r="B37" s="687">
        <v>12</v>
      </c>
      <c r="C37" s="677" t="s">
        <v>88</v>
      </c>
      <c r="D37" s="677" t="s">
        <v>152</v>
      </c>
      <c r="E37" s="687" t="s">
        <v>72</v>
      </c>
      <c r="F37" s="687">
        <v>1958</v>
      </c>
      <c r="G37" s="687" t="s">
        <v>161</v>
      </c>
      <c r="H37" s="677" t="s">
        <v>87</v>
      </c>
      <c r="I37" s="868">
        <v>0.036967592592592594</v>
      </c>
      <c r="J37" s="106"/>
      <c r="K37" s="106"/>
      <c r="L37" s="106"/>
      <c r="M37" s="106"/>
      <c r="N37" s="106"/>
      <c r="O37" s="106"/>
    </row>
    <row r="38" spans="1:15" s="310" customFormat="1" ht="11.25" customHeight="1">
      <c r="A38" s="391">
        <v>34</v>
      </c>
      <c r="B38" s="135">
        <v>9</v>
      </c>
      <c r="C38" s="133" t="s">
        <v>86</v>
      </c>
      <c r="D38" s="133" t="s">
        <v>152</v>
      </c>
      <c r="E38" s="135" t="s">
        <v>58</v>
      </c>
      <c r="F38" s="135">
        <v>1958</v>
      </c>
      <c r="G38" s="135" t="s">
        <v>159</v>
      </c>
      <c r="H38" s="133" t="s">
        <v>87</v>
      </c>
      <c r="I38" s="864">
        <v>0.03789351851851852</v>
      </c>
      <c r="J38" s="307"/>
      <c r="K38" s="307"/>
      <c r="L38" s="307"/>
      <c r="M38" s="307"/>
      <c r="N38" s="307"/>
      <c r="O38" s="307"/>
    </row>
    <row r="39" spans="1:9" ht="11.25" customHeight="1">
      <c r="A39" s="391">
        <v>35</v>
      </c>
      <c r="B39" s="135">
        <v>20</v>
      </c>
      <c r="C39" s="133" t="s">
        <v>96</v>
      </c>
      <c r="D39" s="133" t="s">
        <v>152</v>
      </c>
      <c r="E39" s="135" t="s">
        <v>58</v>
      </c>
      <c r="F39" s="135">
        <v>1966</v>
      </c>
      <c r="G39" s="135" t="s">
        <v>156</v>
      </c>
      <c r="H39" s="133" t="s">
        <v>87</v>
      </c>
      <c r="I39" s="864">
        <v>0.03849537037037037</v>
      </c>
    </row>
    <row r="40" spans="1:15" s="383" customFormat="1" ht="11.25" customHeight="1">
      <c r="A40" s="861">
        <v>36</v>
      </c>
      <c r="B40" s="687">
        <v>41</v>
      </c>
      <c r="C40" s="677" t="s">
        <v>117</v>
      </c>
      <c r="D40" s="677" t="s">
        <v>152</v>
      </c>
      <c r="E40" s="687" t="s">
        <v>72</v>
      </c>
      <c r="F40" s="687">
        <v>1950</v>
      </c>
      <c r="G40" s="687" t="s">
        <v>161</v>
      </c>
      <c r="H40" s="677" t="s">
        <v>71</v>
      </c>
      <c r="I40" s="868">
        <v>0.04052083333333333</v>
      </c>
      <c r="J40" s="106"/>
      <c r="K40" s="106"/>
      <c r="L40" s="106"/>
      <c r="M40" s="106"/>
      <c r="N40" s="106"/>
      <c r="O40" s="106"/>
    </row>
    <row r="41" spans="1:9" ht="11.25" customHeight="1">
      <c r="A41" s="391">
        <v>37</v>
      </c>
      <c r="B41" s="135">
        <v>98</v>
      </c>
      <c r="C41" s="133" t="s">
        <v>222</v>
      </c>
      <c r="D41" s="133" t="s">
        <v>152</v>
      </c>
      <c r="E41" s="135" t="s">
        <v>58</v>
      </c>
      <c r="F41" s="135">
        <v>1950</v>
      </c>
      <c r="G41" s="135" t="s">
        <v>159</v>
      </c>
      <c r="H41" s="133" t="s">
        <v>224</v>
      </c>
      <c r="I41" s="864">
        <v>0.041215277777777774</v>
      </c>
    </row>
    <row r="42" spans="1:15" s="383" customFormat="1" ht="11.25" customHeight="1">
      <c r="A42" s="861">
        <v>38</v>
      </c>
      <c r="B42" s="687">
        <v>99</v>
      </c>
      <c r="C42" s="677" t="s">
        <v>223</v>
      </c>
      <c r="D42" s="677" t="s">
        <v>152</v>
      </c>
      <c r="E42" s="687" t="s">
        <v>72</v>
      </c>
      <c r="F42" s="687">
        <v>1957</v>
      </c>
      <c r="G42" s="687" t="s">
        <v>161</v>
      </c>
      <c r="H42" s="677" t="s">
        <v>224</v>
      </c>
      <c r="I42" s="868">
        <v>0.04134259259259259</v>
      </c>
      <c r="J42" s="106"/>
      <c r="K42" s="106"/>
      <c r="L42" s="106"/>
      <c r="M42" s="106"/>
      <c r="N42" s="106"/>
      <c r="O42" s="106"/>
    </row>
    <row r="43" spans="1:15" s="383" customFormat="1" ht="11.25" customHeight="1">
      <c r="A43" s="861">
        <v>39</v>
      </c>
      <c r="B43" s="687">
        <v>96</v>
      </c>
      <c r="C43" s="677" t="s">
        <v>220</v>
      </c>
      <c r="D43" s="677" t="s">
        <v>152</v>
      </c>
      <c r="E43" s="687" t="s">
        <v>72</v>
      </c>
      <c r="F43" s="687">
        <v>1953</v>
      </c>
      <c r="G43" s="687" t="s">
        <v>161</v>
      </c>
      <c r="H43" s="677" t="s">
        <v>71</v>
      </c>
      <c r="I43" s="868">
        <v>0.0428587962962963</v>
      </c>
      <c r="J43" s="106"/>
      <c r="K43" s="106"/>
      <c r="L43" s="106"/>
      <c r="M43" s="106"/>
      <c r="N43" s="106"/>
      <c r="O43" s="106"/>
    </row>
    <row r="44" spans="1:15" s="383" customFormat="1" ht="11.25" customHeight="1">
      <c r="A44" s="861">
        <v>40</v>
      </c>
      <c r="B44" s="687">
        <v>14</v>
      </c>
      <c r="C44" s="677" t="s">
        <v>90</v>
      </c>
      <c r="D44" s="677" t="s">
        <v>152</v>
      </c>
      <c r="E44" s="687" t="s">
        <v>72</v>
      </c>
      <c r="F44" s="687">
        <v>1955</v>
      </c>
      <c r="G44" s="687" t="s">
        <v>161</v>
      </c>
      <c r="H44" s="677" t="s">
        <v>71</v>
      </c>
      <c r="I44" s="868">
        <v>0.04435185185185186</v>
      </c>
      <c r="J44" s="106"/>
      <c r="K44" s="106"/>
      <c r="L44" s="106"/>
      <c r="M44" s="106"/>
      <c r="N44" s="106"/>
      <c r="O44" s="106"/>
    </row>
    <row r="45" spans="1:15" s="383" customFormat="1" ht="11.25" customHeight="1">
      <c r="A45" s="861">
        <v>41</v>
      </c>
      <c r="B45" s="687">
        <v>17</v>
      </c>
      <c r="C45" s="677" t="s">
        <v>92</v>
      </c>
      <c r="D45" s="677" t="s">
        <v>152</v>
      </c>
      <c r="E45" s="687" t="s">
        <v>72</v>
      </c>
      <c r="F45" s="687">
        <v>1956</v>
      </c>
      <c r="G45" s="687" t="s">
        <v>161</v>
      </c>
      <c r="H45" s="677" t="s">
        <v>71</v>
      </c>
      <c r="I45" s="868">
        <v>0.044432870370370366</v>
      </c>
      <c r="J45" s="106"/>
      <c r="K45" s="106"/>
      <c r="L45" s="106"/>
      <c r="M45" s="106"/>
      <c r="N45" s="106"/>
      <c r="O45" s="106"/>
    </row>
    <row r="46" spans="1:15" s="383" customFormat="1" ht="11.25" customHeight="1">
      <c r="A46" s="861">
        <v>42</v>
      </c>
      <c r="B46" s="687">
        <v>27</v>
      </c>
      <c r="C46" s="677" t="s">
        <v>102</v>
      </c>
      <c r="D46" s="677" t="s">
        <v>152</v>
      </c>
      <c r="E46" s="687" t="s">
        <v>72</v>
      </c>
      <c r="F46" s="687">
        <v>1962</v>
      </c>
      <c r="G46" s="687" t="s">
        <v>162</v>
      </c>
      <c r="H46" s="677" t="s">
        <v>71</v>
      </c>
      <c r="I46" s="868">
        <v>0.04546296296296296</v>
      </c>
      <c r="J46" s="106"/>
      <c r="K46" s="106"/>
      <c r="L46" s="106"/>
      <c r="M46" s="106"/>
      <c r="N46" s="106"/>
      <c r="O46" s="106"/>
    </row>
    <row r="47" spans="1:15" s="383" customFormat="1" ht="11.25" customHeight="1">
      <c r="A47" s="861">
        <v>43</v>
      </c>
      <c r="B47" s="687">
        <v>49</v>
      </c>
      <c r="C47" s="677" t="s">
        <v>132</v>
      </c>
      <c r="D47" s="677" t="s">
        <v>152</v>
      </c>
      <c r="E47" s="687" t="s">
        <v>72</v>
      </c>
      <c r="F47" s="687">
        <v>1970</v>
      </c>
      <c r="G47" s="687" t="s">
        <v>162</v>
      </c>
      <c r="H47" s="677" t="s">
        <v>71</v>
      </c>
      <c r="I47" s="868">
        <v>0.04546296296296296</v>
      </c>
      <c r="J47" s="106"/>
      <c r="K47" s="106"/>
      <c r="L47" s="106"/>
      <c r="M47" s="106"/>
      <c r="N47" s="106"/>
      <c r="O47" s="106"/>
    </row>
    <row r="48" spans="1:15" s="383" customFormat="1" ht="11.25" customHeight="1">
      <c r="A48" s="861">
        <v>44</v>
      </c>
      <c r="B48" s="687">
        <v>51</v>
      </c>
      <c r="C48" s="677" t="s">
        <v>136</v>
      </c>
      <c r="D48" s="677" t="s">
        <v>152</v>
      </c>
      <c r="E48" s="687" t="s">
        <v>72</v>
      </c>
      <c r="F48" s="687">
        <v>1971</v>
      </c>
      <c r="G48" s="687" t="s">
        <v>162</v>
      </c>
      <c r="H48" s="677" t="s">
        <v>135</v>
      </c>
      <c r="I48" s="868">
        <v>0.046307870370370374</v>
      </c>
      <c r="J48" s="106"/>
      <c r="K48" s="106"/>
      <c r="L48" s="106"/>
      <c r="M48" s="106"/>
      <c r="N48" s="106"/>
      <c r="O48" s="106"/>
    </row>
    <row r="49" spans="1:15" s="383" customFormat="1" ht="11.25" customHeight="1">
      <c r="A49" s="861">
        <v>45</v>
      </c>
      <c r="B49" s="687">
        <v>52</v>
      </c>
      <c r="C49" s="677" t="s">
        <v>137</v>
      </c>
      <c r="D49" s="677" t="s">
        <v>152</v>
      </c>
      <c r="E49" s="687" t="s">
        <v>72</v>
      </c>
      <c r="F49" s="687">
        <v>1958</v>
      </c>
      <c r="G49" s="687" t="s">
        <v>161</v>
      </c>
      <c r="H49" s="677" t="s">
        <v>71</v>
      </c>
      <c r="I49" s="868">
        <v>0.046307870370370374</v>
      </c>
      <c r="J49" s="106"/>
      <c r="K49" s="106"/>
      <c r="L49" s="106"/>
      <c r="M49" s="106"/>
      <c r="N49" s="106"/>
      <c r="O49" s="106"/>
    </row>
    <row r="50" spans="1:15" s="383" customFormat="1" ht="11.25" customHeight="1">
      <c r="A50" s="861" t="s">
        <v>254</v>
      </c>
      <c r="B50" s="687">
        <v>42</v>
      </c>
      <c r="C50" s="677" t="s">
        <v>118</v>
      </c>
      <c r="D50" s="677" t="s">
        <v>152</v>
      </c>
      <c r="E50" s="687" t="s">
        <v>72</v>
      </c>
      <c r="F50" s="687">
        <v>1951</v>
      </c>
      <c r="G50" s="687" t="s">
        <v>161</v>
      </c>
      <c r="H50" s="677" t="s">
        <v>71</v>
      </c>
      <c r="I50" s="868">
        <v>0.04034722222222222</v>
      </c>
      <c r="J50" s="106" t="s">
        <v>264</v>
      </c>
      <c r="K50" s="106"/>
      <c r="L50" s="106"/>
      <c r="M50" s="106"/>
      <c r="N50" s="106"/>
      <c r="O50" s="106"/>
    </row>
    <row r="51" spans="1:15" s="383" customFormat="1" ht="11.25" customHeight="1" thickBot="1">
      <c r="A51" s="869" t="s">
        <v>254</v>
      </c>
      <c r="B51" s="870">
        <v>113</v>
      </c>
      <c r="C51" s="871" t="s">
        <v>240</v>
      </c>
      <c r="D51" s="871" t="s">
        <v>152</v>
      </c>
      <c r="E51" s="870" t="s">
        <v>72</v>
      </c>
      <c r="F51" s="870">
        <v>1950</v>
      </c>
      <c r="G51" s="870" t="s">
        <v>161</v>
      </c>
      <c r="H51" s="871" t="s">
        <v>71</v>
      </c>
      <c r="I51" s="872">
        <v>0.04034722222222222</v>
      </c>
      <c r="J51" s="106" t="s">
        <v>264</v>
      </c>
      <c r="K51" s="106"/>
      <c r="L51" s="106"/>
      <c r="M51" s="106"/>
      <c r="N51" s="106"/>
      <c r="O51" s="10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21"/>
  <sheetViews>
    <sheetView workbookViewId="0" topLeftCell="A1">
      <pane xSplit="9" ySplit="3" topLeftCell="J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I6" sqref="I6"/>
    </sheetView>
  </sheetViews>
  <sheetFormatPr defaultColWidth="9.125" defaultRowHeight="12.75"/>
  <cols>
    <col min="1" max="1" width="4.625" style="10" customWidth="1"/>
    <col min="2" max="2" width="5.875" style="10" customWidth="1"/>
    <col min="3" max="3" width="4.875" style="9" customWidth="1"/>
    <col min="4" max="4" width="21.375" style="10" customWidth="1"/>
    <col min="5" max="5" width="10.00390625" style="30" customWidth="1"/>
    <col min="6" max="7" width="9.375" style="21" customWidth="1"/>
    <col min="8" max="8" width="5.625" style="9" customWidth="1"/>
    <col min="9" max="9" width="10.00390625" style="9" customWidth="1"/>
    <col min="10" max="10" width="4.75390625" style="10" customWidth="1"/>
    <col min="11" max="11" width="4.75390625" style="15" customWidth="1"/>
    <col min="12" max="15" width="4.75390625" style="10" customWidth="1"/>
    <col min="16" max="16" width="5.625" style="10" customWidth="1"/>
    <col min="17" max="18" width="6.375" style="10" customWidth="1"/>
    <col min="19" max="19" width="5.75390625" style="10" customWidth="1"/>
    <col min="20" max="20" width="7.25390625" style="9" customWidth="1"/>
    <col min="21" max="21" width="6.25390625" style="9" customWidth="1"/>
    <col min="22" max="22" width="23.00390625" style="10" customWidth="1"/>
    <col min="23" max="23" width="8.875" style="9" customWidth="1"/>
    <col min="24" max="24" width="4.25390625" style="9" customWidth="1"/>
    <col min="25" max="25" width="8.625" style="9" customWidth="1"/>
    <col min="26" max="26" width="9.25390625" style="9" customWidth="1"/>
    <col min="27" max="27" width="4.125" style="9" customWidth="1"/>
    <col min="28" max="28" width="8.625" style="9" customWidth="1"/>
    <col min="29" max="29" width="9.625" style="9" customWidth="1"/>
    <col min="30" max="30" width="4.875" style="9" customWidth="1"/>
    <col min="31" max="31" width="8.625" style="9" customWidth="1"/>
    <col min="32" max="32" width="9.75390625" style="21" customWidth="1"/>
    <col min="33" max="33" width="5.00390625" style="24" customWidth="1"/>
    <col min="34" max="34" width="9.00390625" style="9" customWidth="1"/>
    <col min="35" max="35" width="10.375" style="9" customWidth="1"/>
    <col min="36" max="36" width="5.875" style="9" customWidth="1"/>
    <col min="37" max="37" width="10.25390625" style="9" customWidth="1"/>
    <col min="38" max="38" width="10.375" style="9" customWidth="1"/>
    <col min="39" max="39" width="6.125" style="9" customWidth="1"/>
    <col min="40" max="40" width="10.375" style="9" customWidth="1"/>
    <col min="41" max="41" width="11.625" style="9" customWidth="1"/>
    <col min="42" max="42" width="8.00390625" style="9" customWidth="1"/>
    <col min="43" max="43" width="10.75390625" style="9" customWidth="1"/>
    <col min="44" max="44" width="9.125" style="9" customWidth="1"/>
    <col min="45" max="45" width="6.00390625" style="9" customWidth="1"/>
    <col min="46" max="46" width="9.00390625" style="9" customWidth="1"/>
    <col min="47" max="47" width="3.00390625" style="0" customWidth="1"/>
    <col min="48" max="48" width="8.625" style="54" customWidth="1"/>
    <col min="49" max="49" width="6.125" style="54" customWidth="1"/>
    <col min="50" max="50" width="8.25390625" style="104" customWidth="1"/>
    <col min="51" max="51" width="5.625" style="109" customWidth="1"/>
    <col min="52" max="65" width="9.125" style="104" customWidth="1"/>
    <col min="66" max="16384" width="9.125" style="10" customWidth="1"/>
  </cols>
  <sheetData>
    <row r="1" spans="1:52" ht="17.25" customHeight="1" thickBot="1">
      <c r="A1" s="2" t="s">
        <v>64</v>
      </c>
      <c r="B1" s="2"/>
      <c r="C1" s="4"/>
      <c r="D1" s="1"/>
      <c r="J1" s="1"/>
      <c r="K1" s="14"/>
      <c r="L1" s="1"/>
      <c r="M1" s="1"/>
      <c r="N1" s="1"/>
      <c r="O1" s="1"/>
      <c r="P1" s="1"/>
      <c r="Q1" s="1"/>
      <c r="R1" s="222" t="s">
        <v>148</v>
      </c>
      <c r="S1" s="1"/>
      <c r="T1" s="4"/>
      <c r="U1" s="4"/>
      <c r="V1" s="1"/>
      <c r="W1" s="4"/>
      <c r="X1" s="4"/>
      <c r="Y1" s="8"/>
      <c r="AA1" s="4"/>
      <c r="AZ1" s="198" t="s">
        <v>62</v>
      </c>
    </row>
    <row r="2" spans="1:65" s="13" customFormat="1" ht="26.25" customHeight="1" thickBot="1">
      <c r="A2" s="56"/>
      <c r="B2" s="2"/>
      <c r="C2" s="4"/>
      <c r="D2" s="1"/>
      <c r="E2" s="7" t="s">
        <v>7</v>
      </c>
      <c r="F2" s="387"/>
      <c r="G2" s="387"/>
      <c r="H2" s="386" t="s">
        <v>18</v>
      </c>
      <c r="I2" s="12" t="s">
        <v>15</v>
      </c>
      <c r="J2" s="1"/>
      <c r="K2" s="14"/>
      <c r="L2" s="1"/>
      <c r="M2" s="1"/>
      <c r="N2" s="1"/>
      <c r="O2" s="1"/>
      <c r="P2" s="1"/>
      <c r="Q2" s="1"/>
      <c r="R2" s="222" t="s">
        <v>146</v>
      </c>
      <c r="S2" s="1"/>
      <c r="T2" s="4"/>
      <c r="U2" s="4"/>
      <c r="V2" s="1"/>
      <c r="W2" s="363" t="s">
        <v>8</v>
      </c>
      <c r="X2" s="5" t="s">
        <v>18</v>
      </c>
      <c r="Y2" s="214" t="s">
        <v>45</v>
      </c>
      <c r="Z2" s="3" t="s">
        <v>9</v>
      </c>
      <c r="AA2" s="5" t="s">
        <v>18</v>
      </c>
      <c r="AB2" s="214" t="s">
        <v>46</v>
      </c>
      <c r="AC2" s="3" t="s">
        <v>10</v>
      </c>
      <c r="AD2" s="5" t="s">
        <v>18</v>
      </c>
      <c r="AE2" s="11" t="s">
        <v>47</v>
      </c>
      <c r="AF2" s="22" t="s">
        <v>11</v>
      </c>
      <c r="AG2" s="25" t="s">
        <v>18</v>
      </c>
      <c r="AH2" s="11" t="s">
        <v>48</v>
      </c>
      <c r="AI2" s="3" t="s">
        <v>12</v>
      </c>
      <c r="AJ2" s="5" t="s">
        <v>18</v>
      </c>
      <c r="AK2" s="11" t="s">
        <v>49</v>
      </c>
      <c r="AL2" s="3" t="s">
        <v>13</v>
      </c>
      <c r="AM2" s="5" t="s">
        <v>18</v>
      </c>
      <c r="AN2" s="575" t="s">
        <v>50</v>
      </c>
      <c r="AO2" s="3" t="s">
        <v>14</v>
      </c>
      <c r="AP2" s="5" t="s">
        <v>18</v>
      </c>
      <c r="AQ2" s="11" t="s">
        <v>51</v>
      </c>
      <c r="AR2" s="579" t="s">
        <v>6</v>
      </c>
      <c r="AS2" s="141" t="s">
        <v>18</v>
      </c>
      <c r="AT2" s="142" t="s">
        <v>52</v>
      </c>
      <c r="AV2" s="873" t="s">
        <v>40</v>
      </c>
      <c r="AW2" s="874"/>
      <c r="AX2" s="874"/>
      <c r="AY2" s="875"/>
      <c r="AZ2" s="199">
        <v>2009</v>
      </c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</row>
    <row r="3" spans="1:54" ht="33.75" customHeight="1" thickBot="1">
      <c r="A3" s="80" t="s">
        <v>2</v>
      </c>
      <c r="B3" s="244" t="s">
        <v>153</v>
      </c>
      <c r="C3" s="81" t="s">
        <v>16</v>
      </c>
      <c r="D3" s="57" t="s">
        <v>39</v>
      </c>
      <c r="E3" s="82" t="s">
        <v>31</v>
      </c>
      <c r="F3" s="385" t="s">
        <v>32</v>
      </c>
      <c r="G3" s="396" t="s">
        <v>207</v>
      </c>
      <c r="H3" s="386" t="s">
        <v>20</v>
      </c>
      <c r="I3" s="83" t="s">
        <v>4</v>
      </c>
      <c r="J3" s="57" t="s">
        <v>21</v>
      </c>
      <c r="K3" s="84" t="s">
        <v>22</v>
      </c>
      <c r="L3" s="57" t="s">
        <v>23</v>
      </c>
      <c r="M3" s="57" t="s">
        <v>24</v>
      </c>
      <c r="N3" s="57" t="s">
        <v>25</v>
      </c>
      <c r="O3" s="57" t="s">
        <v>26</v>
      </c>
      <c r="P3" s="85" t="s">
        <v>27</v>
      </c>
      <c r="Q3" s="85" t="s">
        <v>35</v>
      </c>
      <c r="R3" s="85" t="s">
        <v>144</v>
      </c>
      <c r="S3" s="57" t="s">
        <v>5</v>
      </c>
      <c r="T3" s="86" t="s">
        <v>0</v>
      </c>
      <c r="U3" s="202" t="s">
        <v>17</v>
      </c>
      <c r="V3" s="364" t="s">
        <v>1</v>
      </c>
      <c r="W3" s="6" t="s">
        <v>3</v>
      </c>
      <c r="X3" s="87" t="s">
        <v>19</v>
      </c>
      <c r="Y3" s="203" t="s">
        <v>4</v>
      </c>
      <c r="Z3" s="6" t="s">
        <v>3</v>
      </c>
      <c r="AA3" s="87" t="s">
        <v>19</v>
      </c>
      <c r="AB3" s="203" t="s">
        <v>4</v>
      </c>
      <c r="AC3" s="6" t="s">
        <v>3</v>
      </c>
      <c r="AD3" s="87" t="s">
        <v>19</v>
      </c>
      <c r="AE3" s="203" t="s">
        <v>4</v>
      </c>
      <c r="AF3" s="23" t="s">
        <v>3</v>
      </c>
      <c r="AG3" s="88" t="s">
        <v>19</v>
      </c>
      <c r="AH3" s="203" t="s">
        <v>4</v>
      </c>
      <c r="AI3" s="6" t="s">
        <v>3</v>
      </c>
      <c r="AJ3" s="87" t="s">
        <v>19</v>
      </c>
      <c r="AK3" s="204" t="s">
        <v>4</v>
      </c>
      <c r="AL3" s="6" t="s">
        <v>3</v>
      </c>
      <c r="AM3" s="87" t="s">
        <v>19</v>
      </c>
      <c r="AN3" s="576" t="s">
        <v>4</v>
      </c>
      <c r="AO3" s="6" t="str">
        <f>AL3</f>
        <v>czas etapu</v>
      </c>
      <c r="AP3" s="87" t="s">
        <v>44</v>
      </c>
      <c r="AQ3" s="204" t="s">
        <v>4</v>
      </c>
      <c r="AR3" s="81" t="s">
        <v>3</v>
      </c>
      <c r="AS3" s="87" t="s">
        <v>19</v>
      </c>
      <c r="AT3" s="203" t="s">
        <v>4</v>
      </c>
      <c r="AU3" s="59" t="s">
        <v>36</v>
      </c>
      <c r="AV3" s="116" t="s">
        <v>41</v>
      </c>
      <c r="AW3" s="117" t="s">
        <v>15</v>
      </c>
      <c r="AX3" s="117" t="s">
        <v>4</v>
      </c>
      <c r="AY3" s="124" t="s">
        <v>42</v>
      </c>
      <c r="AZ3" s="205" t="s">
        <v>59</v>
      </c>
      <c r="BA3" s="206" t="s">
        <v>60</v>
      </c>
      <c r="BB3" s="207" t="s">
        <v>61</v>
      </c>
    </row>
    <row r="4" spans="1:55" ht="11.25" customHeight="1">
      <c r="A4" s="506">
        <v>1</v>
      </c>
      <c r="B4" s="632">
        <v>1</v>
      </c>
      <c r="C4" s="507">
        <v>6</v>
      </c>
      <c r="D4" s="508" t="s">
        <v>82</v>
      </c>
      <c r="E4" s="509">
        <f aca="true" t="shared" si="0" ref="E4:E35">W4+Z4+AC4+AF4+AI4+AL4+AO4</f>
        <v>0.10988425925925925</v>
      </c>
      <c r="F4" s="510">
        <f aca="true" t="shared" si="1" ref="F4:F35">IF(E5&gt;E4,E5-E4,"")</f>
        <v>0.010370370370370377</v>
      </c>
      <c r="G4" s="510"/>
      <c r="H4" s="511">
        <f aca="true" t="shared" si="2" ref="H4:H35">X4+AA4+AD4+AG4+AJ4+AM4+AP4</f>
        <v>42.195</v>
      </c>
      <c r="I4" s="512">
        <f aca="true" t="shared" si="3" ref="I4:I35">E4/H4</f>
        <v>0.0026042009541239306</v>
      </c>
      <c r="J4" s="508">
        <v>2</v>
      </c>
      <c r="K4" s="513">
        <v>2</v>
      </c>
      <c r="L4" s="508">
        <v>1</v>
      </c>
      <c r="M4" s="508">
        <v>2</v>
      </c>
      <c r="N4" s="513">
        <v>2</v>
      </c>
      <c r="O4" s="508">
        <v>2</v>
      </c>
      <c r="P4" s="514">
        <v>2</v>
      </c>
      <c r="Q4" s="514"/>
      <c r="R4" s="514" t="s">
        <v>145</v>
      </c>
      <c r="S4" s="515" t="s">
        <v>58</v>
      </c>
      <c r="T4" s="515">
        <v>1982</v>
      </c>
      <c r="U4" s="516" t="str">
        <f aca="true" t="shared" si="4" ref="U4:U35">IF(S4="M",BA4,BB4)</f>
        <v>M20</v>
      </c>
      <c r="V4" s="517" t="s">
        <v>83</v>
      </c>
      <c r="W4" s="518">
        <v>0.015925925925925927</v>
      </c>
      <c r="X4" s="519">
        <v>6</v>
      </c>
      <c r="Y4" s="520">
        <f aca="true" t="shared" si="5" ref="Y4:Y15">W4/X4</f>
        <v>0.002654320987654321</v>
      </c>
      <c r="Z4" s="521">
        <v>0.015127314814814816</v>
      </c>
      <c r="AA4" s="519">
        <v>6</v>
      </c>
      <c r="AB4" s="520">
        <f aca="true" t="shared" si="6" ref="AB4:AB14">Z4/AA4</f>
        <v>0.0025212191358024694</v>
      </c>
      <c r="AC4" s="522">
        <v>0.01577546296296296</v>
      </c>
      <c r="AD4" s="519">
        <v>6</v>
      </c>
      <c r="AE4" s="520">
        <f aca="true" t="shared" si="7" ref="AE4:AE20">AC4/AD4</f>
        <v>0.002629243827160493</v>
      </c>
      <c r="AF4" s="523">
        <v>0.015381944444444443</v>
      </c>
      <c r="AG4" s="519">
        <v>6</v>
      </c>
      <c r="AH4" s="520">
        <f aca="true" t="shared" si="8" ref="AH4:AH26">AF4/AG4</f>
        <v>0.0025636574074074073</v>
      </c>
      <c r="AI4" s="522">
        <v>0.015416666666666667</v>
      </c>
      <c r="AJ4" s="519">
        <v>6</v>
      </c>
      <c r="AK4" s="525">
        <f aca="true" t="shared" si="9" ref="AK4:AK23">AI4/AJ4</f>
        <v>0.0025694444444444445</v>
      </c>
      <c r="AL4" s="524">
        <v>0.015914351851851853</v>
      </c>
      <c r="AM4" s="519">
        <v>6</v>
      </c>
      <c r="AN4" s="633">
        <f aca="true" t="shared" si="10" ref="AN4:AN16">AL4/AM4</f>
        <v>0.002652391975308642</v>
      </c>
      <c r="AO4" s="634">
        <v>0.016342592592592593</v>
      </c>
      <c r="AP4" s="635">
        <v>6.195</v>
      </c>
      <c r="AQ4" s="636">
        <f aca="true" t="shared" si="11" ref="AQ4:AQ17">AO4/AP4</f>
        <v>0.002638029474187666</v>
      </c>
      <c r="AR4" s="637"/>
      <c r="AS4" s="528"/>
      <c r="AT4" s="525" t="e">
        <f aca="true" t="shared" si="12" ref="AT4:AT39">AR4/AS4</f>
        <v>#DIV/0!</v>
      </c>
      <c r="AU4" s="638">
        <v>1</v>
      </c>
      <c r="AV4" s="639"/>
      <c r="AW4" s="640"/>
      <c r="AX4" s="639"/>
      <c r="AY4" s="641"/>
      <c r="AZ4" s="642">
        <f aca="true" t="shared" si="13" ref="AZ4:AZ35">$AZ$2-T4</f>
        <v>27</v>
      </c>
      <c r="BA4" s="642" t="str">
        <f aca="true" t="shared" si="14" ref="BA4:BA35">IF(AND(S4="M",AZ4&lt;=19),"M16",IF(AND(S4="M",AZ4&lt;=29),"M20",IF(AND(S4="M",AZ4&lt;=39),"M30",IF(AND(S4="M",AZ4&lt;=49),"M40",IF(AND(S4="M",AZ4&lt;=59),"M50",IF(AND(S4="M",AZ4&lt;=69),"M60",IF(AND(S4="M",AZ4&lt;=99),"M70")))))))</f>
        <v>M20</v>
      </c>
      <c r="BB4" s="642" t="b">
        <f aca="true" t="shared" si="15" ref="BB4:BB35">IF(AND(S4="K",AZ4&lt;=35),"K16",IF(AND(S4="K",AZ4&lt;=49),"K36",IF(AND(S4="K",AZ4&lt;=99),"K50")))</f>
        <v>0</v>
      </c>
      <c r="BC4" s="643">
        <f aca="true" t="shared" si="16" ref="BC4:BC35">AQ4*6</f>
        <v>0.015828176845125996</v>
      </c>
    </row>
    <row r="5" spans="1:55" ht="11.25" customHeight="1">
      <c r="A5" s="644">
        <f>A4+1</f>
        <v>2</v>
      </c>
      <c r="B5" s="645">
        <v>2</v>
      </c>
      <c r="C5" s="646">
        <v>34</v>
      </c>
      <c r="D5" s="647" t="s">
        <v>107</v>
      </c>
      <c r="E5" s="648">
        <f t="shared" si="0"/>
        <v>0.12025462962962963</v>
      </c>
      <c r="F5" s="510">
        <f t="shared" si="1"/>
        <v>0.0006365740740740811</v>
      </c>
      <c r="G5" s="510">
        <f aca="true" t="shared" si="17" ref="G5:G14">E5-$E$4</f>
        <v>0.010370370370370377</v>
      </c>
      <c r="H5" s="649">
        <f t="shared" si="2"/>
        <v>42.195</v>
      </c>
      <c r="I5" s="650">
        <f t="shared" si="3"/>
        <v>0.0028499734477930947</v>
      </c>
      <c r="J5" s="647">
        <v>4</v>
      </c>
      <c r="K5" s="651">
        <v>3</v>
      </c>
      <c r="L5" s="647">
        <v>3</v>
      </c>
      <c r="M5" s="647">
        <v>4</v>
      </c>
      <c r="N5" s="651">
        <v>4</v>
      </c>
      <c r="O5" s="647">
        <v>4</v>
      </c>
      <c r="P5" s="652">
        <v>3</v>
      </c>
      <c r="Q5" s="652"/>
      <c r="R5" s="652" t="s">
        <v>145</v>
      </c>
      <c r="S5" s="653" t="s">
        <v>58</v>
      </c>
      <c r="T5" s="653">
        <v>1993</v>
      </c>
      <c r="U5" s="654" t="str">
        <f t="shared" si="4"/>
        <v>M16</v>
      </c>
      <c r="V5" s="655" t="s">
        <v>69</v>
      </c>
      <c r="W5" s="518">
        <v>0.0175</v>
      </c>
      <c r="X5" s="656">
        <v>6</v>
      </c>
      <c r="Y5" s="525">
        <f t="shared" si="5"/>
        <v>0.002916666666666667</v>
      </c>
      <c r="Z5" s="521">
        <v>0.016689814814814817</v>
      </c>
      <c r="AA5" s="656">
        <v>6</v>
      </c>
      <c r="AB5" s="525">
        <f t="shared" si="6"/>
        <v>0.002781635802469136</v>
      </c>
      <c r="AC5" s="657">
        <v>0.017384259259259262</v>
      </c>
      <c r="AD5" s="656">
        <v>6</v>
      </c>
      <c r="AE5" s="525">
        <f t="shared" si="7"/>
        <v>0.002897376543209877</v>
      </c>
      <c r="AF5" s="658">
        <v>0.01664351851851852</v>
      </c>
      <c r="AG5" s="656">
        <v>6</v>
      </c>
      <c r="AH5" s="525">
        <f t="shared" si="8"/>
        <v>0.0027739197530864197</v>
      </c>
      <c r="AI5" s="657">
        <v>0.0169212962962963</v>
      </c>
      <c r="AJ5" s="656">
        <v>6</v>
      </c>
      <c r="AK5" s="525">
        <f t="shared" si="9"/>
        <v>0.0028202160493827166</v>
      </c>
      <c r="AL5" s="659">
        <v>0.0178125</v>
      </c>
      <c r="AM5" s="656">
        <v>6</v>
      </c>
      <c r="AN5" s="633">
        <f t="shared" si="10"/>
        <v>0.0029687499999999996</v>
      </c>
      <c r="AO5" s="634">
        <v>0.01730324074074074</v>
      </c>
      <c r="AP5" s="660">
        <v>6.195</v>
      </c>
      <c r="AQ5" s="661">
        <f t="shared" si="11"/>
        <v>0.002793097778973485</v>
      </c>
      <c r="AR5" s="662"/>
      <c r="AS5" s="526"/>
      <c r="AT5" s="525" t="e">
        <f t="shared" si="12"/>
        <v>#DIV/0!</v>
      </c>
      <c r="AU5" s="638">
        <v>1</v>
      </c>
      <c r="AV5" s="663"/>
      <c r="AW5" s="663"/>
      <c r="AX5" s="664"/>
      <c r="AY5" s="20"/>
      <c r="AZ5" s="665">
        <f t="shared" si="13"/>
        <v>16</v>
      </c>
      <c r="BA5" s="666" t="str">
        <f t="shared" si="14"/>
        <v>M16</v>
      </c>
      <c r="BB5" s="642" t="b">
        <f t="shared" si="15"/>
        <v>0</v>
      </c>
      <c r="BC5" s="643">
        <f t="shared" si="16"/>
        <v>0.016758586673840913</v>
      </c>
    </row>
    <row r="6" spans="1:55" ht="11.25" customHeight="1">
      <c r="A6" s="644">
        <f>A5+1</f>
        <v>3</v>
      </c>
      <c r="B6" s="645">
        <v>3</v>
      </c>
      <c r="C6" s="667">
        <v>32</v>
      </c>
      <c r="D6" s="668" t="s">
        <v>65</v>
      </c>
      <c r="E6" s="648">
        <f t="shared" si="0"/>
        <v>0.12089120370370371</v>
      </c>
      <c r="F6" s="510">
        <f t="shared" si="1"/>
        <v>0.004768518518518505</v>
      </c>
      <c r="G6" s="510">
        <f t="shared" si="17"/>
        <v>0.011006944444444458</v>
      </c>
      <c r="H6" s="649">
        <f t="shared" si="2"/>
        <v>42.195</v>
      </c>
      <c r="I6" s="650">
        <f t="shared" si="3"/>
        <v>0.0028650599289893044</v>
      </c>
      <c r="J6" s="647">
        <v>5</v>
      </c>
      <c r="K6" s="669">
        <v>4</v>
      </c>
      <c r="L6" s="670">
        <v>2</v>
      </c>
      <c r="M6" s="668">
        <v>5</v>
      </c>
      <c r="N6" s="669">
        <v>5</v>
      </c>
      <c r="O6" s="668">
        <v>5</v>
      </c>
      <c r="P6" s="671">
        <v>4</v>
      </c>
      <c r="Q6" s="671"/>
      <c r="R6" s="652" t="s">
        <v>145</v>
      </c>
      <c r="S6" s="653" t="s">
        <v>58</v>
      </c>
      <c r="T6" s="516">
        <v>1965</v>
      </c>
      <c r="U6" s="672" t="str">
        <f t="shared" si="4"/>
        <v>M40</v>
      </c>
      <c r="V6" s="673" t="s">
        <v>69</v>
      </c>
      <c r="W6" s="518">
        <v>0.01765046296296296</v>
      </c>
      <c r="X6" s="656">
        <v>6</v>
      </c>
      <c r="Y6" s="525">
        <f t="shared" si="5"/>
        <v>0.0029417438271604934</v>
      </c>
      <c r="Z6" s="521">
        <v>0.016840277777777777</v>
      </c>
      <c r="AA6" s="656">
        <v>6</v>
      </c>
      <c r="AB6" s="525">
        <f t="shared" si="6"/>
        <v>0.0028067129629629627</v>
      </c>
      <c r="AC6" s="657">
        <v>0.017106481481481483</v>
      </c>
      <c r="AD6" s="656">
        <v>6</v>
      </c>
      <c r="AE6" s="525">
        <f t="shared" si="7"/>
        <v>0.0028510802469135805</v>
      </c>
      <c r="AF6" s="658">
        <v>0.016724537037037034</v>
      </c>
      <c r="AG6" s="656">
        <v>6</v>
      </c>
      <c r="AH6" s="525">
        <f t="shared" si="8"/>
        <v>0.0027874228395061724</v>
      </c>
      <c r="AI6" s="657">
        <v>0.017280092592592593</v>
      </c>
      <c r="AJ6" s="656">
        <v>6</v>
      </c>
      <c r="AK6" s="525">
        <f t="shared" si="9"/>
        <v>0.0028800154320987657</v>
      </c>
      <c r="AL6" s="524">
        <v>0.017916666666666668</v>
      </c>
      <c r="AM6" s="656">
        <v>6</v>
      </c>
      <c r="AN6" s="633">
        <f t="shared" si="10"/>
        <v>0.0029861111111111113</v>
      </c>
      <c r="AO6" s="634">
        <v>0.017372685185185185</v>
      </c>
      <c r="AP6" s="660">
        <v>6.195</v>
      </c>
      <c r="AQ6" s="661">
        <f t="shared" si="11"/>
        <v>0.002804307535945954</v>
      </c>
      <c r="AR6" s="662"/>
      <c r="AS6" s="526"/>
      <c r="AT6" s="525" t="e">
        <f t="shared" si="12"/>
        <v>#DIV/0!</v>
      </c>
      <c r="AU6" s="638">
        <v>1</v>
      </c>
      <c r="AV6" s="663"/>
      <c r="AW6" s="663"/>
      <c r="AX6" s="664"/>
      <c r="AY6" s="20"/>
      <c r="AZ6" s="642">
        <f t="shared" si="13"/>
        <v>44</v>
      </c>
      <c r="BA6" s="642" t="str">
        <f t="shared" si="14"/>
        <v>M40</v>
      </c>
      <c r="BB6" s="642" t="b">
        <f t="shared" si="15"/>
        <v>0</v>
      </c>
      <c r="BC6" s="643">
        <f t="shared" si="16"/>
        <v>0.016825845215675726</v>
      </c>
    </row>
    <row r="7" spans="1:65" s="310" customFormat="1" ht="11.25" customHeight="1">
      <c r="A7" s="674">
        <f aca="true" t="shared" si="18" ref="A7:A112">A6+1</f>
        <v>4</v>
      </c>
      <c r="B7" s="675" t="s">
        <v>200</v>
      </c>
      <c r="C7" s="676">
        <v>30</v>
      </c>
      <c r="D7" s="677" t="s">
        <v>67</v>
      </c>
      <c r="E7" s="678">
        <f t="shared" si="0"/>
        <v>0.12565972222222221</v>
      </c>
      <c r="F7" s="679">
        <f t="shared" si="1"/>
        <v>0.009733796296296338</v>
      </c>
      <c r="G7" s="679">
        <f t="shared" si="17"/>
        <v>0.015775462962962963</v>
      </c>
      <c r="H7" s="680">
        <f t="shared" si="2"/>
        <v>42.195</v>
      </c>
      <c r="I7" s="681">
        <f t="shared" si="3"/>
        <v>0.0029780713881318215</v>
      </c>
      <c r="J7" s="682">
        <v>6</v>
      </c>
      <c r="K7" s="683">
        <v>6</v>
      </c>
      <c r="L7" s="677">
        <v>7</v>
      </c>
      <c r="M7" s="677">
        <v>13</v>
      </c>
      <c r="N7" s="683">
        <v>6</v>
      </c>
      <c r="O7" s="677">
        <v>3</v>
      </c>
      <c r="P7" s="684">
        <v>6</v>
      </c>
      <c r="Q7" s="684"/>
      <c r="R7" s="685" t="s">
        <v>145</v>
      </c>
      <c r="S7" s="686" t="s">
        <v>72</v>
      </c>
      <c r="T7" s="687">
        <v>1983</v>
      </c>
      <c r="U7" s="688" t="str">
        <f t="shared" si="4"/>
        <v>K16</v>
      </c>
      <c r="V7" s="689" t="s">
        <v>69</v>
      </c>
      <c r="W7" s="690">
        <v>0.017858796296296296</v>
      </c>
      <c r="X7" s="691">
        <v>6</v>
      </c>
      <c r="Y7" s="692">
        <f t="shared" si="5"/>
        <v>0.002976466049382716</v>
      </c>
      <c r="Z7" s="693">
        <v>0.01726851851851852</v>
      </c>
      <c r="AA7" s="691">
        <v>6</v>
      </c>
      <c r="AB7" s="692">
        <f t="shared" si="6"/>
        <v>0.0028780864197530866</v>
      </c>
      <c r="AC7" s="694">
        <v>0.01832175925925926</v>
      </c>
      <c r="AD7" s="691">
        <v>6</v>
      </c>
      <c r="AE7" s="692">
        <f t="shared" si="7"/>
        <v>0.0030536265432098766</v>
      </c>
      <c r="AF7" s="695">
        <v>0.01892361111111111</v>
      </c>
      <c r="AG7" s="691">
        <v>6</v>
      </c>
      <c r="AH7" s="692">
        <f t="shared" si="8"/>
        <v>0.003153935185185185</v>
      </c>
      <c r="AI7" s="694">
        <v>0.017800925925925925</v>
      </c>
      <c r="AJ7" s="691">
        <v>6</v>
      </c>
      <c r="AK7" s="692">
        <f t="shared" si="9"/>
        <v>0.002966820987654321</v>
      </c>
      <c r="AL7" s="696">
        <v>0.017592592592592594</v>
      </c>
      <c r="AM7" s="691">
        <v>6</v>
      </c>
      <c r="AN7" s="697">
        <f t="shared" si="10"/>
        <v>0.002932098765432099</v>
      </c>
      <c r="AO7" s="698">
        <v>0.017893518518518517</v>
      </c>
      <c r="AP7" s="699">
        <v>6.195</v>
      </c>
      <c r="AQ7" s="700">
        <f t="shared" si="11"/>
        <v>0.00288838071323947</v>
      </c>
      <c r="AR7" s="701"/>
      <c r="AS7" s="702"/>
      <c r="AT7" s="692" t="e">
        <f t="shared" si="12"/>
        <v>#DIV/0!</v>
      </c>
      <c r="AU7" s="703">
        <v>1</v>
      </c>
      <c r="AV7" s="105"/>
      <c r="AW7" s="105"/>
      <c r="AX7" s="106"/>
      <c r="AY7" s="110"/>
      <c r="AZ7" s="704">
        <f t="shared" si="13"/>
        <v>26</v>
      </c>
      <c r="BA7" s="704" t="b">
        <f t="shared" si="14"/>
        <v>0</v>
      </c>
      <c r="BB7" s="704" t="str">
        <f t="shared" si="15"/>
        <v>K16</v>
      </c>
      <c r="BC7" s="643">
        <f t="shared" si="16"/>
        <v>0.01733028427943682</v>
      </c>
      <c r="BD7" s="307"/>
      <c r="BE7" s="307"/>
      <c r="BF7" s="307"/>
      <c r="BG7" s="307"/>
      <c r="BH7" s="307"/>
      <c r="BI7" s="307"/>
      <c r="BJ7" s="307"/>
      <c r="BK7" s="307"/>
      <c r="BL7" s="307"/>
      <c r="BM7" s="307"/>
    </row>
    <row r="8" spans="1:55" ht="11.25" customHeight="1">
      <c r="A8" s="644">
        <f t="shared" si="18"/>
        <v>5</v>
      </c>
      <c r="B8" s="645">
        <v>5</v>
      </c>
      <c r="C8" s="667">
        <v>31</v>
      </c>
      <c r="D8" s="668" t="s">
        <v>66</v>
      </c>
      <c r="E8" s="648">
        <f t="shared" si="0"/>
        <v>0.13539351851851855</v>
      </c>
      <c r="F8" s="510">
        <f t="shared" si="1"/>
        <v>0.01446759259259256</v>
      </c>
      <c r="G8" s="510">
        <f t="shared" si="17"/>
        <v>0.0255092592592593</v>
      </c>
      <c r="H8" s="649">
        <f t="shared" si="2"/>
        <v>42.195</v>
      </c>
      <c r="I8" s="650">
        <f t="shared" si="3"/>
        <v>0.003208757400604777</v>
      </c>
      <c r="J8" s="647">
        <v>9</v>
      </c>
      <c r="K8" s="669">
        <v>9</v>
      </c>
      <c r="L8" s="668">
        <v>9</v>
      </c>
      <c r="M8" s="668">
        <v>16</v>
      </c>
      <c r="N8" s="669">
        <v>13</v>
      </c>
      <c r="O8" s="668">
        <v>14</v>
      </c>
      <c r="P8" s="671">
        <v>11</v>
      </c>
      <c r="Q8" s="671"/>
      <c r="R8" s="652" t="s">
        <v>145</v>
      </c>
      <c r="S8" s="653" t="s">
        <v>58</v>
      </c>
      <c r="T8" s="516">
        <v>1970</v>
      </c>
      <c r="U8" s="705" t="str">
        <f t="shared" si="4"/>
        <v>M30</v>
      </c>
      <c r="V8" s="673" t="s">
        <v>69</v>
      </c>
      <c r="W8" s="518">
        <v>0.019039351851851852</v>
      </c>
      <c r="X8" s="656">
        <v>6</v>
      </c>
      <c r="Y8" s="525">
        <f t="shared" si="5"/>
        <v>0.0031732253086419753</v>
      </c>
      <c r="Z8" s="521">
        <v>0.018657407407407407</v>
      </c>
      <c r="AA8" s="656">
        <v>6</v>
      </c>
      <c r="AB8" s="525">
        <f t="shared" si="6"/>
        <v>0.003109567901234568</v>
      </c>
      <c r="AC8" s="657">
        <v>0.018877314814814816</v>
      </c>
      <c r="AD8" s="656">
        <v>6</v>
      </c>
      <c r="AE8" s="525">
        <f t="shared" si="7"/>
        <v>0.003146219135802469</v>
      </c>
      <c r="AF8" s="658">
        <v>0.019375</v>
      </c>
      <c r="AG8" s="656">
        <v>6</v>
      </c>
      <c r="AH8" s="525">
        <f t="shared" si="8"/>
        <v>0.0032291666666666666</v>
      </c>
      <c r="AI8" s="657">
        <v>0.019178240740740742</v>
      </c>
      <c r="AJ8" s="656">
        <v>6</v>
      </c>
      <c r="AK8" s="525">
        <f t="shared" si="9"/>
        <v>0.0031963734567901237</v>
      </c>
      <c r="AL8" s="524">
        <v>0.02045138888888889</v>
      </c>
      <c r="AM8" s="656">
        <v>6</v>
      </c>
      <c r="AN8" s="633">
        <f t="shared" si="10"/>
        <v>0.0034085648148148152</v>
      </c>
      <c r="AO8" s="634">
        <v>0.019814814814814816</v>
      </c>
      <c r="AP8" s="660">
        <v>6.195</v>
      </c>
      <c r="AQ8" s="661">
        <f t="shared" si="11"/>
        <v>0.0031985173228111083</v>
      </c>
      <c r="AR8" s="706"/>
      <c r="AS8" s="526"/>
      <c r="AT8" s="525" t="e">
        <f t="shared" si="12"/>
        <v>#DIV/0!</v>
      </c>
      <c r="AU8" s="638">
        <v>1</v>
      </c>
      <c r="AV8" s="707"/>
      <c r="AW8" s="708"/>
      <c r="AX8" s="707"/>
      <c r="AY8" s="709"/>
      <c r="AZ8" s="642">
        <f t="shared" si="13"/>
        <v>39</v>
      </c>
      <c r="BA8" s="642" t="str">
        <f t="shared" si="14"/>
        <v>M30</v>
      </c>
      <c r="BB8" s="642" t="b">
        <f t="shared" si="15"/>
        <v>0</v>
      </c>
      <c r="BC8" s="643">
        <f t="shared" si="16"/>
        <v>0.019191103936866648</v>
      </c>
    </row>
    <row r="9" spans="1:55" ht="11.25" customHeight="1">
      <c r="A9" s="674">
        <f t="shared" si="18"/>
        <v>6</v>
      </c>
      <c r="B9" s="710" t="s">
        <v>255</v>
      </c>
      <c r="C9" s="676">
        <v>4</v>
      </c>
      <c r="D9" s="677" t="s">
        <v>78</v>
      </c>
      <c r="E9" s="678">
        <f t="shared" si="0"/>
        <v>0.1498611111111111</v>
      </c>
      <c r="F9" s="679">
        <f t="shared" si="1"/>
        <v>0.0008912037037037135</v>
      </c>
      <c r="G9" s="679">
        <f t="shared" si="17"/>
        <v>0.03997685185185186</v>
      </c>
      <c r="H9" s="680">
        <f t="shared" si="2"/>
        <v>42.195</v>
      </c>
      <c r="I9" s="681">
        <f t="shared" si="3"/>
        <v>0.0035516319732459087</v>
      </c>
      <c r="J9" s="682">
        <v>17</v>
      </c>
      <c r="K9" s="683">
        <v>19</v>
      </c>
      <c r="L9" s="677">
        <v>20</v>
      </c>
      <c r="M9" s="677">
        <v>20</v>
      </c>
      <c r="N9" s="683">
        <v>18</v>
      </c>
      <c r="O9" s="677">
        <v>18</v>
      </c>
      <c r="P9" s="684">
        <v>15</v>
      </c>
      <c r="Q9" s="684"/>
      <c r="R9" s="685" t="s">
        <v>145</v>
      </c>
      <c r="S9" s="686" t="s">
        <v>72</v>
      </c>
      <c r="T9" s="687">
        <v>1983</v>
      </c>
      <c r="U9" s="688" t="str">
        <f t="shared" si="4"/>
        <v>K16</v>
      </c>
      <c r="V9" s="689" t="s">
        <v>79</v>
      </c>
      <c r="W9" s="690">
        <v>0.022488425925925926</v>
      </c>
      <c r="X9" s="691">
        <v>6</v>
      </c>
      <c r="Y9" s="692">
        <f t="shared" si="5"/>
        <v>0.003748070987654321</v>
      </c>
      <c r="Z9" s="693">
        <v>0.021354166666666664</v>
      </c>
      <c r="AA9" s="691">
        <v>6</v>
      </c>
      <c r="AB9" s="692">
        <f t="shared" si="6"/>
        <v>0.0035590277777777773</v>
      </c>
      <c r="AC9" s="694">
        <v>0.021504629629629627</v>
      </c>
      <c r="AD9" s="691">
        <v>6</v>
      </c>
      <c r="AE9" s="692">
        <f t="shared" si="7"/>
        <v>0.0035841049382716044</v>
      </c>
      <c r="AF9" s="695">
        <v>0.020949074074074075</v>
      </c>
      <c r="AG9" s="691">
        <v>6</v>
      </c>
      <c r="AH9" s="692">
        <f t="shared" si="8"/>
        <v>0.0034915123456790123</v>
      </c>
      <c r="AI9" s="694">
        <v>0.02082175925925926</v>
      </c>
      <c r="AJ9" s="691">
        <v>6</v>
      </c>
      <c r="AK9" s="692">
        <f t="shared" si="9"/>
        <v>0.003470293209876543</v>
      </c>
      <c r="AL9" s="696">
        <v>0.021377314814814818</v>
      </c>
      <c r="AM9" s="691">
        <v>6</v>
      </c>
      <c r="AN9" s="697">
        <f t="shared" si="10"/>
        <v>0.0035628858024691363</v>
      </c>
      <c r="AO9" s="698">
        <v>0.02136574074074074</v>
      </c>
      <c r="AP9" s="699">
        <v>6.195</v>
      </c>
      <c r="AQ9" s="700">
        <f t="shared" si="11"/>
        <v>0.003448868561862912</v>
      </c>
      <c r="AR9" s="701"/>
      <c r="AS9" s="702"/>
      <c r="AT9" s="692" t="e">
        <f t="shared" si="12"/>
        <v>#DIV/0!</v>
      </c>
      <c r="AU9" s="703">
        <v>1</v>
      </c>
      <c r="AV9" s="711"/>
      <c r="AW9" s="712"/>
      <c r="AX9" s="711"/>
      <c r="AY9" s="110"/>
      <c r="AZ9" s="713">
        <f t="shared" si="13"/>
        <v>26</v>
      </c>
      <c r="BA9" s="714" t="b">
        <f t="shared" si="14"/>
        <v>0</v>
      </c>
      <c r="BB9" s="704" t="str">
        <f t="shared" si="15"/>
        <v>K16</v>
      </c>
      <c r="BC9" s="643">
        <f t="shared" si="16"/>
        <v>0.020693211371177474</v>
      </c>
    </row>
    <row r="10" spans="1:55" ht="11.25" customHeight="1">
      <c r="A10" s="644">
        <f t="shared" si="18"/>
        <v>7</v>
      </c>
      <c r="B10" s="645">
        <v>7</v>
      </c>
      <c r="C10" s="667">
        <v>13</v>
      </c>
      <c r="D10" s="668" t="s">
        <v>70</v>
      </c>
      <c r="E10" s="648">
        <f t="shared" si="0"/>
        <v>0.15075231481481483</v>
      </c>
      <c r="F10" s="510">
        <f t="shared" si="1"/>
        <v>0.0016435185185185164</v>
      </c>
      <c r="G10" s="510">
        <f t="shared" si="17"/>
        <v>0.040868055555555574</v>
      </c>
      <c r="H10" s="649">
        <f t="shared" si="2"/>
        <v>42.195</v>
      </c>
      <c r="I10" s="650">
        <f t="shared" si="3"/>
        <v>0.0035727530469206025</v>
      </c>
      <c r="J10" s="647">
        <v>16</v>
      </c>
      <c r="K10" s="669">
        <v>17</v>
      </c>
      <c r="L10" s="668">
        <v>19</v>
      </c>
      <c r="M10" s="668">
        <v>27</v>
      </c>
      <c r="N10" s="669">
        <v>24</v>
      </c>
      <c r="O10" s="668">
        <v>19</v>
      </c>
      <c r="P10" s="671">
        <v>17</v>
      </c>
      <c r="Q10" s="671"/>
      <c r="R10" s="652" t="s">
        <v>145</v>
      </c>
      <c r="S10" s="653" t="s">
        <v>58</v>
      </c>
      <c r="T10" s="516">
        <v>1952</v>
      </c>
      <c r="U10" s="705" t="str">
        <f t="shared" si="4"/>
        <v>M50</v>
      </c>
      <c r="V10" s="673" t="s">
        <v>69</v>
      </c>
      <c r="W10" s="518">
        <v>0.02210648148148148</v>
      </c>
      <c r="X10" s="656">
        <v>6</v>
      </c>
      <c r="Y10" s="525">
        <f t="shared" si="5"/>
        <v>0.0036844135802469135</v>
      </c>
      <c r="Z10" s="521">
        <v>0.020787037037037038</v>
      </c>
      <c r="AA10" s="656">
        <v>6</v>
      </c>
      <c r="AB10" s="525">
        <f t="shared" si="6"/>
        <v>0.003464506172839506</v>
      </c>
      <c r="AC10" s="657">
        <v>0.021435185185185186</v>
      </c>
      <c r="AD10" s="656">
        <v>6</v>
      </c>
      <c r="AE10" s="525">
        <f t="shared" si="7"/>
        <v>0.003572530864197531</v>
      </c>
      <c r="AF10" s="658">
        <v>0.021585648148148145</v>
      </c>
      <c r="AG10" s="656">
        <v>6</v>
      </c>
      <c r="AH10" s="525">
        <f t="shared" si="8"/>
        <v>0.0035976080246913574</v>
      </c>
      <c r="AI10" s="657">
        <v>0.021493055555555557</v>
      </c>
      <c r="AJ10" s="656">
        <v>6</v>
      </c>
      <c r="AK10" s="525">
        <f t="shared" si="9"/>
        <v>0.003582175925925926</v>
      </c>
      <c r="AL10" s="524">
        <v>0.021388888888888888</v>
      </c>
      <c r="AM10" s="656">
        <v>6</v>
      </c>
      <c r="AN10" s="633">
        <f t="shared" si="10"/>
        <v>0.0035648148148148145</v>
      </c>
      <c r="AO10" s="634">
        <v>0.021956018518518517</v>
      </c>
      <c r="AP10" s="660">
        <v>6.195</v>
      </c>
      <c r="AQ10" s="661">
        <f t="shared" si="11"/>
        <v>0.003544151496128897</v>
      </c>
      <c r="AR10" s="715"/>
      <c r="AS10" s="526"/>
      <c r="AT10" s="525" t="e">
        <f t="shared" si="12"/>
        <v>#DIV/0!</v>
      </c>
      <c r="AU10" s="638">
        <v>1</v>
      </c>
      <c r="AV10" s="663"/>
      <c r="AW10" s="663"/>
      <c r="AX10" s="664"/>
      <c r="AY10" s="20"/>
      <c r="AZ10" s="665">
        <f t="shared" si="13"/>
        <v>57</v>
      </c>
      <c r="BA10" s="666" t="str">
        <f t="shared" si="14"/>
        <v>M50</v>
      </c>
      <c r="BB10" s="642" t="b">
        <f t="shared" si="15"/>
        <v>0</v>
      </c>
      <c r="BC10" s="643">
        <f t="shared" si="16"/>
        <v>0.02126490897677338</v>
      </c>
    </row>
    <row r="11" spans="1:65" s="310" customFormat="1" ht="11.25" customHeight="1">
      <c r="A11" s="644">
        <f t="shared" si="18"/>
        <v>8</v>
      </c>
      <c r="B11" s="645">
        <v>8</v>
      </c>
      <c r="C11" s="667">
        <v>2</v>
      </c>
      <c r="D11" s="668" t="s">
        <v>73</v>
      </c>
      <c r="E11" s="648">
        <f t="shared" si="0"/>
        <v>0.15239583333333334</v>
      </c>
      <c r="F11" s="510">
        <f t="shared" si="1"/>
        <v>2.3148148148133263E-05</v>
      </c>
      <c r="G11" s="510">
        <f t="shared" si="17"/>
        <v>0.04251157407407409</v>
      </c>
      <c r="H11" s="649">
        <f t="shared" si="2"/>
        <v>42.195</v>
      </c>
      <c r="I11" s="650">
        <f t="shared" si="3"/>
        <v>0.0036117035983726353</v>
      </c>
      <c r="J11" s="647">
        <v>15</v>
      </c>
      <c r="K11" s="669">
        <v>16</v>
      </c>
      <c r="L11" s="668">
        <v>18</v>
      </c>
      <c r="M11" s="668">
        <v>25</v>
      </c>
      <c r="N11" s="669">
        <v>23</v>
      </c>
      <c r="O11" s="668">
        <v>27</v>
      </c>
      <c r="P11" s="671">
        <v>20</v>
      </c>
      <c r="Q11" s="671"/>
      <c r="R11" s="652" t="s">
        <v>145</v>
      </c>
      <c r="S11" s="653" t="s">
        <v>58</v>
      </c>
      <c r="T11" s="516">
        <v>1949</v>
      </c>
      <c r="U11" s="705" t="str">
        <f t="shared" si="4"/>
        <v>M60</v>
      </c>
      <c r="V11" s="673" t="s">
        <v>69</v>
      </c>
      <c r="W11" s="518">
        <v>0.02210648148148148</v>
      </c>
      <c r="X11" s="656">
        <v>6</v>
      </c>
      <c r="Y11" s="525">
        <f t="shared" si="5"/>
        <v>0.0036844135802469135</v>
      </c>
      <c r="Z11" s="521">
        <v>0.020787037037037038</v>
      </c>
      <c r="AA11" s="656">
        <v>6</v>
      </c>
      <c r="AB11" s="525">
        <f t="shared" si="6"/>
        <v>0.003464506172839506</v>
      </c>
      <c r="AC11" s="657">
        <v>0.021435185185185186</v>
      </c>
      <c r="AD11" s="656">
        <v>6</v>
      </c>
      <c r="AE11" s="525">
        <f t="shared" si="7"/>
        <v>0.003572530864197531</v>
      </c>
      <c r="AF11" s="658">
        <v>0.02136574074074074</v>
      </c>
      <c r="AG11" s="656">
        <v>6</v>
      </c>
      <c r="AH11" s="525">
        <f t="shared" si="8"/>
        <v>0.003560956790123457</v>
      </c>
      <c r="AI11" s="657">
        <v>0.021435185185185186</v>
      </c>
      <c r="AJ11" s="656">
        <v>6</v>
      </c>
      <c r="AK11" s="525">
        <f t="shared" si="9"/>
        <v>0.003572530864197531</v>
      </c>
      <c r="AL11" s="524">
        <v>0.022777777777777775</v>
      </c>
      <c r="AM11" s="656">
        <v>6</v>
      </c>
      <c r="AN11" s="633">
        <f t="shared" si="10"/>
        <v>0.003796296296296296</v>
      </c>
      <c r="AO11" s="716">
        <v>0.022488425925925926</v>
      </c>
      <c r="AP11" s="660">
        <v>6.195</v>
      </c>
      <c r="AQ11" s="661">
        <f t="shared" si="11"/>
        <v>0.003630092966251158</v>
      </c>
      <c r="AR11" s="662"/>
      <c r="AS11" s="526"/>
      <c r="AT11" s="525" t="e">
        <f t="shared" si="12"/>
        <v>#DIV/0!</v>
      </c>
      <c r="AU11" s="638">
        <v>1</v>
      </c>
      <c r="AV11" s="639"/>
      <c r="AW11" s="640"/>
      <c r="AX11" s="639"/>
      <c r="AY11" s="641"/>
      <c r="AZ11" s="665">
        <f t="shared" si="13"/>
        <v>60</v>
      </c>
      <c r="BA11" s="666" t="str">
        <f t="shared" si="14"/>
        <v>M60</v>
      </c>
      <c r="BB11" s="642" t="b">
        <f t="shared" si="15"/>
        <v>0</v>
      </c>
      <c r="BC11" s="643">
        <f t="shared" si="16"/>
        <v>0.02178055779750695</v>
      </c>
      <c r="BD11" s="307"/>
      <c r="BE11" s="307"/>
      <c r="BF11" s="307"/>
      <c r="BG11" s="307"/>
      <c r="BH11" s="307"/>
      <c r="BI11" s="307"/>
      <c r="BJ11" s="307"/>
      <c r="BK11" s="307"/>
      <c r="BL11" s="307"/>
      <c r="BM11" s="307"/>
    </row>
    <row r="12" spans="1:55" ht="11.25" customHeight="1">
      <c r="A12" s="644">
        <f t="shared" si="18"/>
        <v>9</v>
      </c>
      <c r="B12" s="645">
        <v>9</v>
      </c>
      <c r="C12" s="667">
        <v>7</v>
      </c>
      <c r="D12" s="668" t="s">
        <v>84</v>
      </c>
      <c r="E12" s="648">
        <f t="shared" si="0"/>
        <v>0.15241898148148147</v>
      </c>
      <c r="F12" s="510">
        <f t="shared" si="1"/>
        <v>0.0020254629629629928</v>
      </c>
      <c r="G12" s="510">
        <f t="shared" si="17"/>
        <v>0.042534722222222224</v>
      </c>
      <c r="H12" s="649">
        <f t="shared" si="2"/>
        <v>42.195</v>
      </c>
      <c r="I12" s="650">
        <f t="shared" si="3"/>
        <v>0.0036122521976888608</v>
      </c>
      <c r="J12" s="647">
        <v>19</v>
      </c>
      <c r="K12" s="669">
        <v>18</v>
      </c>
      <c r="L12" s="668">
        <v>21</v>
      </c>
      <c r="M12" s="668">
        <v>22</v>
      </c>
      <c r="N12" s="669">
        <v>19</v>
      </c>
      <c r="O12" s="668">
        <v>20</v>
      </c>
      <c r="P12" s="671">
        <v>21</v>
      </c>
      <c r="Q12" s="671"/>
      <c r="R12" s="652" t="s">
        <v>145</v>
      </c>
      <c r="S12" s="653" t="s">
        <v>58</v>
      </c>
      <c r="T12" s="516">
        <v>1962</v>
      </c>
      <c r="U12" s="705" t="str">
        <f t="shared" si="4"/>
        <v>M40</v>
      </c>
      <c r="V12" s="673" t="s">
        <v>71</v>
      </c>
      <c r="W12" s="518">
        <v>0.023344907407407408</v>
      </c>
      <c r="X12" s="656">
        <v>6</v>
      </c>
      <c r="Y12" s="525">
        <f t="shared" si="5"/>
        <v>0.003890817901234568</v>
      </c>
      <c r="Z12" s="521">
        <v>0.021238425925925924</v>
      </c>
      <c r="AA12" s="656">
        <v>6</v>
      </c>
      <c r="AB12" s="525">
        <f t="shared" si="6"/>
        <v>0.0035397376543209874</v>
      </c>
      <c r="AC12" s="657">
        <v>0.021597222222222223</v>
      </c>
      <c r="AD12" s="656">
        <v>6</v>
      </c>
      <c r="AE12" s="525">
        <f t="shared" si="7"/>
        <v>0.003599537037037037</v>
      </c>
      <c r="AF12" s="658">
        <v>0.021157407407407406</v>
      </c>
      <c r="AG12" s="656">
        <v>6</v>
      </c>
      <c r="AH12" s="525">
        <f t="shared" si="8"/>
        <v>0.0035262345679012343</v>
      </c>
      <c r="AI12" s="657">
        <v>0.021145833333333332</v>
      </c>
      <c r="AJ12" s="656">
        <v>6</v>
      </c>
      <c r="AK12" s="525">
        <f t="shared" si="9"/>
        <v>0.0035243055555555553</v>
      </c>
      <c r="AL12" s="524">
        <v>0.02144675925925926</v>
      </c>
      <c r="AM12" s="656">
        <v>6</v>
      </c>
      <c r="AN12" s="633">
        <f t="shared" si="10"/>
        <v>0.00357445987654321</v>
      </c>
      <c r="AO12" s="716">
        <v>0.022488425925925926</v>
      </c>
      <c r="AP12" s="660">
        <v>6.195</v>
      </c>
      <c r="AQ12" s="661">
        <f t="shared" si="11"/>
        <v>0.003630092966251158</v>
      </c>
      <c r="AR12" s="717"/>
      <c r="AS12" s="526"/>
      <c r="AT12" s="525" t="e">
        <f t="shared" si="12"/>
        <v>#DIV/0!</v>
      </c>
      <c r="AU12" s="638">
        <v>1</v>
      </c>
      <c r="AV12" s="707"/>
      <c r="AW12" s="708"/>
      <c r="AX12" s="707"/>
      <c r="AY12" s="709"/>
      <c r="AZ12" s="665">
        <f t="shared" si="13"/>
        <v>47</v>
      </c>
      <c r="BA12" s="666" t="str">
        <f t="shared" si="14"/>
        <v>M40</v>
      </c>
      <c r="BB12" s="642" t="b">
        <f t="shared" si="15"/>
        <v>0</v>
      </c>
      <c r="BC12" s="643">
        <f t="shared" si="16"/>
        <v>0.02178055779750695</v>
      </c>
    </row>
    <row r="13" spans="1:59" ht="11.25" customHeight="1">
      <c r="A13" s="644">
        <f t="shared" si="18"/>
        <v>10</v>
      </c>
      <c r="B13" s="645">
        <v>10</v>
      </c>
      <c r="C13" s="667">
        <v>84</v>
      </c>
      <c r="D13" s="668" t="s">
        <v>81</v>
      </c>
      <c r="E13" s="648">
        <f t="shared" si="0"/>
        <v>0.15444444444444447</v>
      </c>
      <c r="F13" s="510">
        <f t="shared" si="1"/>
        <v>0.005682870370370352</v>
      </c>
      <c r="G13" s="510">
        <f t="shared" si="17"/>
        <v>0.04456018518518522</v>
      </c>
      <c r="H13" s="649">
        <f t="shared" si="2"/>
        <v>42.195</v>
      </c>
      <c r="I13" s="650">
        <f t="shared" si="3"/>
        <v>0.00366025463785862</v>
      </c>
      <c r="J13" s="647">
        <v>18</v>
      </c>
      <c r="K13" s="669">
        <v>23</v>
      </c>
      <c r="L13" s="668">
        <v>23</v>
      </c>
      <c r="M13" s="668">
        <v>28</v>
      </c>
      <c r="N13" s="669">
        <v>21</v>
      </c>
      <c r="O13" s="668">
        <v>16</v>
      </c>
      <c r="P13" s="671">
        <v>14</v>
      </c>
      <c r="Q13" s="671"/>
      <c r="R13" s="652" t="s">
        <v>145</v>
      </c>
      <c r="S13" s="653" t="s">
        <v>58</v>
      </c>
      <c r="T13" s="516">
        <v>1976</v>
      </c>
      <c r="U13" s="705" t="str">
        <f t="shared" si="4"/>
        <v>M30</v>
      </c>
      <c r="V13" s="673" t="s">
        <v>71</v>
      </c>
      <c r="W13" s="518">
        <v>0.022881944444444444</v>
      </c>
      <c r="X13" s="656">
        <v>6</v>
      </c>
      <c r="Y13" s="525">
        <f t="shared" si="5"/>
        <v>0.0038136574074074075</v>
      </c>
      <c r="Z13" s="521">
        <v>0.023819444444444445</v>
      </c>
      <c r="AA13" s="656">
        <v>6</v>
      </c>
      <c r="AB13" s="525">
        <f t="shared" si="6"/>
        <v>0.003969907407407407</v>
      </c>
      <c r="AC13" s="657">
        <v>0.022199074074074076</v>
      </c>
      <c r="AD13" s="656">
        <v>6</v>
      </c>
      <c r="AE13" s="525">
        <f t="shared" si="7"/>
        <v>0.003699845679012346</v>
      </c>
      <c r="AF13" s="658">
        <v>0.021944444444444447</v>
      </c>
      <c r="AG13" s="656">
        <v>6</v>
      </c>
      <c r="AH13" s="525">
        <f t="shared" si="8"/>
        <v>0.003657407407407408</v>
      </c>
      <c r="AI13" s="657">
        <v>0.021226851851851854</v>
      </c>
      <c r="AJ13" s="656">
        <v>6</v>
      </c>
      <c r="AK13" s="525">
        <f t="shared" si="9"/>
        <v>0.003537808641975309</v>
      </c>
      <c r="AL13" s="524">
        <v>0.021099537037037038</v>
      </c>
      <c r="AM13" s="656">
        <v>6</v>
      </c>
      <c r="AN13" s="633">
        <f t="shared" si="10"/>
        <v>0.00351658950617284</v>
      </c>
      <c r="AO13" s="716">
        <v>0.02127314814814815</v>
      </c>
      <c r="AP13" s="660">
        <v>6.195</v>
      </c>
      <c r="AQ13" s="661">
        <f t="shared" si="11"/>
        <v>0.0034339222192329537</v>
      </c>
      <c r="AR13" s="718"/>
      <c r="AS13" s="526"/>
      <c r="AT13" s="525" t="e">
        <f t="shared" si="12"/>
        <v>#DIV/0!</v>
      </c>
      <c r="AU13" s="638">
        <v>1</v>
      </c>
      <c r="AV13" s="639"/>
      <c r="AW13" s="640"/>
      <c r="AX13" s="639"/>
      <c r="AY13" s="641"/>
      <c r="AZ13" s="665">
        <f t="shared" si="13"/>
        <v>33</v>
      </c>
      <c r="BA13" s="666" t="str">
        <f t="shared" si="14"/>
        <v>M30</v>
      </c>
      <c r="BB13" s="642" t="b">
        <f t="shared" si="15"/>
        <v>0</v>
      </c>
      <c r="BC13" s="643">
        <f t="shared" si="16"/>
        <v>0.020603533315397722</v>
      </c>
      <c r="BE13" s="469"/>
      <c r="BG13" s="469"/>
    </row>
    <row r="14" spans="1:59" ht="11.25" customHeight="1" thickBot="1">
      <c r="A14" s="563">
        <f t="shared" si="18"/>
        <v>11</v>
      </c>
      <c r="B14" s="719">
        <v>11</v>
      </c>
      <c r="C14" s="720">
        <v>1</v>
      </c>
      <c r="D14" s="721" t="s">
        <v>74</v>
      </c>
      <c r="E14" s="537">
        <f t="shared" si="0"/>
        <v>0.16012731481481482</v>
      </c>
      <c r="F14" s="538">
        <f t="shared" si="1"/>
      </c>
      <c r="G14" s="538">
        <f t="shared" si="17"/>
        <v>0.05024305555555557</v>
      </c>
      <c r="H14" s="539">
        <f t="shared" si="2"/>
        <v>42.195</v>
      </c>
      <c r="I14" s="540">
        <f t="shared" si="3"/>
        <v>0.0037949357699920564</v>
      </c>
      <c r="J14" s="536">
        <v>22</v>
      </c>
      <c r="K14" s="722">
        <v>21</v>
      </c>
      <c r="L14" s="721">
        <v>24</v>
      </c>
      <c r="M14" s="721">
        <v>29</v>
      </c>
      <c r="N14" s="722">
        <v>28</v>
      </c>
      <c r="O14" s="721">
        <v>28</v>
      </c>
      <c r="P14" s="723">
        <v>22</v>
      </c>
      <c r="Q14" s="723"/>
      <c r="R14" s="542" t="s">
        <v>145</v>
      </c>
      <c r="S14" s="543" t="s">
        <v>58</v>
      </c>
      <c r="T14" s="724">
        <v>1981</v>
      </c>
      <c r="U14" s="725" t="str">
        <f t="shared" si="4"/>
        <v>M20</v>
      </c>
      <c r="V14" s="726" t="s">
        <v>75</v>
      </c>
      <c r="W14" s="546">
        <v>0.023761574074074074</v>
      </c>
      <c r="X14" s="547">
        <v>6</v>
      </c>
      <c r="Y14" s="548">
        <f t="shared" si="5"/>
        <v>0.003960262345679012</v>
      </c>
      <c r="Z14" s="549">
        <v>0.022407407407407407</v>
      </c>
      <c r="AA14" s="547">
        <v>6</v>
      </c>
      <c r="AB14" s="548">
        <f t="shared" si="6"/>
        <v>0.0037345679012345677</v>
      </c>
      <c r="AC14" s="550">
        <v>0.023136574074074077</v>
      </c>
      <c r="AD14" s="547">
        <v>6</v>
      </c>
      <c r="AE14" s="548">
        <f t="shared" si="7"/>
        <v>0.0038560956790123463</v>
      </c>
      <c r="AF14" s="551">
        <v>0.022199074074074076</v>
      </c>
      <c r="AG14" s="547">
        <v>6</v>
      </c>
      <c r="AH14" s="548">
        <f t="shared" si="8"/>
        <v>0.003699845679012346</v>
      </c>
      <c r="AI14" s="550">
        <v>0.022708333333333334</v>
      </c>
      <c r="AJ14" s="547">
        <v>6</v>
      </c>
      <c r="AK14" s="548">
        <f t="shared" si="9"/>
        <v>0.0037847222222222223</v>
      </c>
      <c r="AL14" s="727">
        <v>0.022835648148148147</v>
      </c>
      <c r="AM14" s="547">
        <v>6</v>
      </c>
      <c r="AN14" s="728">
        <f t="shared" si="10"/>
        <v>0.0038059413580246912</v>
      </c>
      <c r="AO14" s="729">
        <v>0.023078703703703702</v>
      </c>
      <c r="AP14" s="730">
        <v>6.195</v>
      </c>
      <c r="AQ14" s="731">
        <f t="shared" si="11"/>
        <v>0.003725375900517143</v>
      </c>
      <c r="AR14" s="732"/>
      <c r="AS14" s="553"/>
      <c r="AT14" s="548" t="e">
        <f t="shared" si="12"/>
        <v>#DIV/0!</v>
      </c>
      <c r="AU14" s="555">
        <v>1</v>
      </c>
      <c r="AV14" s="733"/>
      <c r="AW14" s="733"/>
      <c r="AX14" s="733"/>
      <c r="AY14" s="734"/>
      <c r="AZ14" s="735">
        <f t="shared" si="13"/>
        <v>28</v>
      </c>
      <c r="BA14" s="736" t="str">
        <f t="shared" si="14"/>
        <v>M20</v>
      </c>
      <c r="BB14" s="737" t="b">
        <f t="shared" si="15"/>
        <v>0</v>
      </c>
      <c r="BC14" s="738">
        <f t="shared" si="16"/>
        <v>0.022352255403102858</v>
      </c>
      <c r="BE14" s="469"/>
      <c r="BG14" s="469"/>
    </row>
    <row r="15" spans="1:55" ht="11.25" customHeight="1">
      <c r="A15" s="147">
        <f t="shared" si="18"/>
        <v>12</v>
      </c>
      <c r="B15" s="245">
        <v>12</v>
      </c>
      <c r="C15" s="148">
        <v>3</v>
      </c>
      <c r="D15" s="149" t="s">
        <v>76</v>
      </c>
      <c r="E15" s="92">
        <f t="shared" si="0"/>
        <v>0.1114699074074074</v>
      </c>
      <c r="F15" s="93">
        <f t="shared" si="1"/>
        <v>0.006516203703703705</v>
      </c>
      <c r="G15" s="93"/>
      <c r="H15" s="94">
        <f t="shared" si="2"/>
        <v>36.195</v>
      </c>
      <c r="I15" s="95">
        <f t="shared" si="3"/>
        <v>0.003079704583710662</v>
      </c>
      <c r="J15" s="149">
        <v>7</v>
      </c>
      <c r="K15" s="150"/>
      <c r="L15" s="149">
        <v>8</v>
      </c>
      <c r="M15" s="149">
        <v>9</v>
      </c>
      <c r="N15" s="150">
        <v>9</v>
      </c>
      <c r="O15" s="149">
        <v>7</v>
      </c>
      <c r="P15" s="151">
        <v>8</v>
      </c>
      <c r="Q15" s="151"/>
      <c r="R15" s="151" t="s">
        <v>145</v>
      </c>
      <c r="S15" s="152" t="s">
        <v>58</v>
      </c>
      <c r="T15" s="152">
        <v>1957</v>
      </c>
      <c r="U15" s="153" t="str">
        <f t="shared" si="4"/>
        <v>M50</v>
      </c>
      <c r="V15" s="154" t="s">
        <v>77</v>
      </c>
      <c r="W15" s="276">
        <v>0.01861111111111111</v>
      </c>
      <c r="X15" s="155">
        <v>6</v>
      </c>
      <c r="Y15" s="145">
        <f t="shared" si="5"/>
        <v>0.0031018518518518517</v>
      </c>
      <c r="Z15" s="275"/>
      <c r="AA15" s="155"/>
      <c r="AB15" s="145"/>
      <c r="AC15" s="118">
        <v>0.018831018518518518</v>
      </c>
      <c r="AD15" s="155">
        <v>6</v>
      </c>
      <c r="AE15" s="145">
        <f t="shared" si="7"/>
        <v>0.003138503086419753</v>
      </c>
      <c r="AF15" s="156">
        <v>0.018252314814814815</v>
      </c>
      <c r="AG15" s="155">
        <v>6</v>
      </c>
      <c r="AH15" s="145">
        <f t="shared" si="8"/>
        <v>0.0030420524691358026</v>
      </c>
      <c r="AI15" s="118">
        <v>0.01877314814814815</v>
      </c>
      <c r="AJ15" s="155">
        <v>6</v>
      </c>
      <c r="AK15" s="145">
        <f t="shared" si="9"/>
        <v>0.0031288580246913583</v>
      </c>
      <c r="AL15" s="123">
        <v>0.0184375</v>
      </c>
      <c r="AM15" s="155">
        <v>6</v>
      </c>
      <c r="AN15" s="577">
        <f t="shared" si="10"/>
        <v>0.0030729166666666665</v>
      </c>
      <c r="AO15" s="620">
        <v>0.018564814814814815</v>
      </c>
      <c r="AP15" s="564">
        <v>6.195</v>
      </c>
      <c r="AQ15" s="565">
        <f t="shared" si="11"/>
        <v>0.002996741697306669</v>
      </c>
      <c r="AR15" s="585"/>
      <c r="AS15" s="157"/>
      <c r="AT15" s="145" t="e">
        <f t="shared" si="12"/>
        <v>#DIV/0!</v>
      </c>
      <c r="AU15" s="221">
        <v>1</v>
      </c>
      <c r="AV15" s="112"/>
      <c r="AW15" s="112"/>
      <c r="AZ15" s="215">
        <f t="shared" si="13"/>
        <v>52</v>
      </c>
      <c r="BA15" s="216" t="str">
        <f t="shared" si="14"/>
        <v>M50</v>
      </c>
      <c r="BB15" s="217" t="b">
        <f t="shared" si="15"/>
        <v>0</v>
      </c>
      <c r="BC15" s="469">
        <f t="shared" si="16"/>
        <v>0.017980450183840015</v>
      </c>
    </row>
    <row r="16" spans="1:55" ht="11.25" customHeight="1">
      <c r="A16" s="147">
        <f t="shared" si="18"/>
        <v>13</v>
      </c>
      <c r="B16" s="245">
        <v>13</v>
      </c>
      <c r="C16" s="162">
        <v>43</v>
      </c>
      <c r="D16" s="133" t="s">
        <v>123</v>
      </c>
      <c r="E16" s="92">
        <f t="shared" si="0"/>
        <v>0.11798611111111111</v>
      </c>
      <c r="F16" s="93">
        <f t="shared" si="1"/>
        <v>0.021655092592592587</v>
      </c>
      <c r="G16" s="93"/>
      <c r="H16" s="94">
        <f t="shared" si="2"/>
        <v>36.195</v>
      </c>
      <c r="I16" s="95">
        <f t="shared" si="3"/>
        <v>0.003259735076975027</v>
      </c>
      <c r="J16" s="149"/>
      <c r="K16" s="132">
        <v>12</v>
      </c>
      <c r="L16" s="133">
        <v>15</v>
      </c>
      <c r="M16" s="133">
        <v>17</v>
      </c>
      <c r="N16" s="132">
        <v>15</v>
      </c>
      <c r="O16" s="133">
        <v>12</v>
      </c>
      <c r="P16" s="134">
        <v>12</v>
      </c>
      <c r="Q16" s="134"/>
      <c r="R16" s="151" t="s">
        <v>145</v>
      </c>
      <c r="S16" s="152" t="s">
        <v>58</v>
      </c>
      <c r="T16" s="135">
        <v>1960</v>
      </c>
      <c r="U16" s="136" t="str">
        <f t="shared" si="4"/>
        <v>M40</v>
      </c>
      <c r="V16" s="137" t="s">
        <v>69</v>
      </c>
      <c r="W16" s="143"/>
      <c r="X16" s="155"/>
      <c r="Y16" s="145"/>
      <c r="Z16" s="144">
        <v>0.01962962962962963</v>
      </c>
      <c r="AA16" s="155">
        <v>6</v>
      </c>
      <c r="AB16" s="145">
        <f>Z16/AA16</f>
        <v>0.003271604938271605</v>
      </c>
      <c r="AC16" s="118">
        <v>0.019780092592592592</v>
      </c>
      <c r="AD16" s="155">
        <v>6</v>
      </c>
      <c r="AE16" s="145">
        <f t="shared" si="7"/>
        <v>0.003296682098765432</v>
      </c>
      <c r="AF16" s="156">
        <v>0.01947916666666667</v>
      </c>
      <c r="AG16" s="155">
        <v>6</v>
      </c>
      <c r="AH16" s="145">
        <f t="shared" si="8"/>
        <v>0.0032465277777777783</v>
      </c>
      <c r="AI16" s="118">
        <v>0.019756944444444445</v>
      </c>
      <c r="AJ16" s="155">
        <v>6</v>
      </c>
      <c r="AK16" s="145">
        <f t="shared" si="9"/>
        <v>0.0032928240740740743</v>
      </c>
      <c r="AL16" s="119">
        <v>0.019525462962962963</v>
      </c>
      <c r="AM16" s="155">
        <v>6</v>
      </c>
      <c r="AN16" s="577">
        <f t="shared" si="10"/>
        <v>0.0032542438271604937</v>
      </c>
      <c r="AO16" s="596">
        <v>0.019814814814814816</v>
      </c>
      <c r="AP16" s="564">
        <v>6.195</v>
      </c>
      <c r="AQ16" s="565">
        <f t="shared" si="11"/>
        <v>0.0031985173228111083</v>
      </c>
      <c r="AR16" s="580"/>
      <c r="AS16" s="157"/>
      <c r="AT16" s="145" t="e">
        <f t="shared" si="12"/>
        <v>#DIV/0!</v>
      </c>
      <c r="AU16" s="374">
        <v>1</v>
      </c>
      <c r="AV16" s="158"/>
      <c r="AW16" s="159"/>
      <c r="AX16" s="158"/>
      <c r="AY16" s="160"/>
      <c r="AZ16" s="208">
        <f t="shared" si="13"/>
        <v>49</v>
      </c>
      <c r="BA16" s="209" t="str">
        <f t="shared" si="14"/>
        <v>M40</v>
      </c>
      <c r="BB16" s="196" t="b">
        <f t="shared" si="15"/>
        <v>0</v>
      </c>
      <c r="BC16" s="469">
        <f t="shared" si="16"/>
        <v>0.019191103936866648</v>
      </c>
    </row>
    <row r="17" spans="1:55" ht="11.25" customHeight="1">
      <c r="A17" s="147">
        <f t="shared" si="18"/>
        <v>14</v>
      </c>
      <c r="B17" s="245">
        <v>14</v>
      </c>
      <c r="C17" s="162">
        <v>8</v>
      </c>
      <c r="D17" s="133" t="s">
        <v>85</v>
      </c>
      <c r="E17" s="92">
        <f t="shared" si="0"/>
        <v>0.1396412037037037</v>
      </c>
      <c r="F17" s="93">
        <f t="shared" si="1"/>
      </c>
      <c r="G17" s="93"/>
      <c r="H17" s="94">
        <f t="shared" si="2"/>
        <v>36.195</v>
      </c>
      <c r="I17" s="95">
        <f t="shared" si="3"/>
        <v>0.0038580246913580245</v>
      </c>
      <c r="J17" s="149">
        <v>21</v>
      </c>
      <c r="K17" s="132">
        <v>22</v>
      </c>
      <c r="L17" s="133">
        <v>25</v>
      </c>
      <c r="M17" s="133">
        <v>30</v>
      </c>
      <c r="N17" s="132">
        <v>31</v>
      </c>
      <c r="O17" s="133"/>
      <c r="P17" s="134">
        <v>23</v>
      </c>
      <c r="Q17" s="134"/>
      <c r="R17" s="151" t="s">
        <v>145</v>
      </c>
      <c r="S17" s="152" t="s">
        <v>58</v>
      </c>
      <c r="T17" s="135">
        <v>1959</v>
      </c>
      <c r="U17" s="136" t="str">
        <f t="shared" si="4"/>
        <v>M50</v>
      </c>
      <c r="V17" s="137" t="s">
        <v>71</v>
      </c>
      <c r="W17" s="143">
        <v>0.023703703703703703</v>
      </c>
      <c r="X17" s="155">
        <v>6</v>
      </c>
      <c r="Y17" s="145">
        <f>W17/X17</f>
        <v>0.003950617283950617</v>
      </c>
      <c r="Z17" s="144">
        <v>0.022581018518518518</v>
      </c>
      <c r="AA17" s="155">
        <v>6</v>
      </c>
      <c r="AB17" s="145">
        <f>Z17/AA17</f>
        <v>0.003763503086419753</v>
      </c>
      <c r="AC17" s="118">
        <v>0.023171296296296297</v>
      </c>
      <c r="AD17" s="155">
        <v>6</v>
      </c>
      <c r="AE17" s="145">
        <f t="shared" si="7"/>
        <v>0.003861882716049383</v>
      </c>
      <c r="AF17" s="156">
        <v>0.02287037037037037</v>
      </c>
      <c r="AG17" s="155">
        <v>6</v>
      </c>
      <c r="AH17" s="145">
        <f t="shared" si="8"/>
        <v>0.0038117283950617285</v>
      </c>
      <c r="AI17" s="118">
        <v>0.023055555555555555</v>
      </c>
      <c r="AJ17" s="155">
        <v>6</v>
      </c>
      <c r="AK17" s="145">
        <f t="shared" si="9"/>
        <v>0.0038425925925925923</v>
      </c>
      <c r="AL17" s="119"/>
      <c r="AM17" s="155"/>
      <c r="AN17" s="577"/>
      <c r="AO17" s="595">
        <v>0.024259259259259258</v>
      </c>
      <c r="AP17" s="564">
        <v>6.195</v>
      </c>
      <c r="AQ17" s="565">
        <f t="shared" si="11"/>
        <v>0.0039159417690491135</v>
      </c>
      <c r="AR17" s="581"/>
      <c r="AS17" s="157"/>
      <c r="AT17" s="145" t="e">
        <f t="shared" si="12"/>
        <v>#DIV/0!</v>
      </c>
      <c r="AU17" s="111">
        <v>1</v>
      </c>
      <c r="AV17" s="463"/>
      <c r="AW17" s="464"/>
      <c r="AX17" s="463"/>
      <c r="AZ17" s="196">
        <f t="shared" si="13"/>
        <v>50</v>
      </c>
      <c r="BA17" s="196" t="str">
        <f t="shared" si="14"/>
        <v>M50</v>
      </c>
      <c r="BB17" s="196" t="b">
        <f t="shared" si="15"/>
        <v>0</v>
      </c>
      <c r="BC17" s="469">
        <f t="shared" si="16"/>
        <v>0.02349565061429468</v>
      </c>
    </row>
    <row r="18" spans="1:55" ht="12.75" customHeight="1">
      <c r="A18" s="147">
        <f t="shared" si="18"/>
        <v>15</v>
      </c>
      <c r="B18" s="245">
        <v>15</v>
      </c>
      <c r="C18" s="162">
        <v>29</v>
      </c>
      <c r="D18" s="133" t="s">
        <v>104</v>
      </c>
      <c r="E18" s="92">
        <f t="shared" si="0"/>
        <v>0.11603009259259259</v>
      </c>
      <c r="F18" s="93">
        <f t="shared" si="1"/>
        <v>0.0004976851851851843</v>
      </c>
      <c r="G18" s="93"/>
      <c r="H18" s="94">
        <f t="shared" si="2"/>
        <v>36</v>
      </c>
      <c r="I18" s="95">
        <f t="shared" si="3"/>
        <v>0.0032230581275720163</v>
      </c>
      <c r="J18" s="149">
        <v>11</v>
      </c>
      <c r="K18" s="132">
        <v>10</v>
      </c>
      <c r="L18" s="133">
        <v>14</v>
      </c>
      <c r="M18" s="133">
        <v>14</v>
      </c>
      <c r="N18" s="132">
        <v>12</v>
      </c>
      <c r="O18" s="133">
        <v>9</v>
      </c>
      <c r="P18" s="134"/>
      <c r="Q18" s="134"/>
      <c r="R18" s="151" t="s">
        <v>145</v>
      </c>
      <c r="S18" s="152" t="s">
        <v>58</v>
      </c>
      <c r="T18" s="135">
        <v>1981</v>
      </c>
      <c r="U18" s="136" t="str">
        <f t="shared" si="4"/>
        <v>M20</v>
      </c>
      <c r="V18" s="137" t="s">
        <v>71</v>
      </c>
      <c r="W18" s="278">
        <v>0.020694444444444446</v>
      </c>
      <c r="X18" s="155">
        <v>6</v>
      </c>
      <c r="Y18" s="145">
        <f>W18/X18</f>
        <v>0.0034490740740740745</v>
      </c>
      <c r="Z18" s="277">
        <v>0.018796296296296297</v>
      </c>
      <c r="AA18" s="155">
        <v>6</v>
      </c>
      <c r="AB18" s="145">
        <f>Z18/AA18</f>
        <v>0.003132716049382716</v>
      </c>
      <c r="AC18" s="118">
        <v>0.01974537037037037</v>
      </c>
      <c r="AD18" s="155">
        <v>6</v>
      </c>
      <c r="AE18" s="145">
        <f t="shared" si="7"/>
        <v>0.0032908950617283952</v>
      </c>
      <c r="AF18" s="156">
        <v>0.01892361111111111</v>
      </c>
      <c r="AG18" s="155">
        <v>6</v>
      </c>
      <c r="AH18" s="145">
        <f t="shared" si="8"/>
        <v>0.003153935185185185</v>
      </c>
      <c r="AI18" s="118">
        <v>0.018958333333333334</v>
      </c>
      <c r="AJ18" s="155">
        <v>6</v>
      </c>
      <c r="AK18" s="145">
        <f t="shared" si="9"/>
        <v>0.003159722222222222</v>
      </c>
      <c r="AL18" s="119">
        <v>0.018912037037037036</v>
      </c>
      <c r="AM18" s="155">
        <v>6</v>
      </c>
      <c r="AN18" s="577">
        <f>AL18/AM18</f>
        <v>0.003152006172839506</v>
      </c>
      <c r="AO18" s="630"/>
      <c r="AP18" s="564"/>
      <c r="AQ18" s="565"/>
      <c r="AR18" s="581"/>
      <c r="AS18" s="157"/>
      <c r="AT18" s="145" t="e">
        <f t="shared" si="12"/>
        <v>#DIV/0!</v>
      </c>
      <c r="AU18" s="279">
        <v>1</v>
      </c>
      <c r="AV18" s="280"/>
      <c r="AW18" s="281"/>
      <c r="AX18" s="280"/>
      <c r="AY18" s="282"/>
      <c r="AZ18" s="208">
        <f t="shared" si="13"/>
        <v>28</v>
      </c>
      <c r="BA18" s="209" t="str">
        <f t="shared" si="14"/>
        <v>M20</v>
      </c>
      <c r="BB18" s="196" t="b">
        <f t="shared" si="15"/>
        <v>0</v>
      </c>
      <c r="BC18" s="469">
        <f t="shared" si="16"/>
        <v>0</v>
      </c>
    </row>
    <row r="19" spans="1:55" ht="11.25" customHeight="1">
      <c r="A19" s="147">
        <f t="shared" si="18"/>
        <v>16</v>
      </c>
      <c r="B19" s="245">
        <v>16</v>
      </c>
      <c r="C19" s="148">
        <v>40</v>
      </c>
      <c r="D19" s="149" t="s">
        <v>119</v>
      </c>
      <c r="E19" s="92">
        <f t="shared" si="0"/>
        <v>0.11652777777777777</v>
      </c>
      <c r="F19" s="93">
        <f t="shared" si="1"/>
      </c>
      <c r="G19" s="93"/>
      <c r="H19" s="94">
        <f t="shared" si="2"/>
        <v>36</v>
      </c>
      <c r="I19" s="95">
        <f t="shared" si="3"/>
        <v>0.0032368827160493825</v>
      </c>
      <c r="J19" s="149">
        <v>14</v>
      </c>
      <c r="K19" s="150">
        <v>11</v>
      </c>
      <c r="L19" s="149">
        <v>11</v>
      </c>
      <c r="M19" s="149">
        <v>12</v>
      </c>
      <c r="N19" s="150">
        <v>11</v>
      </c>
      <c r="O19" s="149">
        <v>10</v>
      </c>
      <c r="P19" s="151"/>
      <c r="Q19" s="151"/>
      <c r="R19" s="151" t="s">
        <v>145</v>
      </c>
      <c r="S19" s="152" t="s">
        <v>58</v>
      </c>
      <c r="T19" s="152">
        <v>1978</v>
      </c>
      <c r="U19" s="153" t="str">
        <f t="shared" si="4"/>
        <v>M30</v>
      </c>
      <c r="V19" s="154" t="s">
        <v>71</v>
      </c>
      <c r="W19" s="425">
        <v>0.021388888888888888</v>
      </c>
      <c r="X19" s="155">
        <v>6</v>
      </c>
      <c r="Y19" s="145">
        <f>W19/X19</f>
        <v>0.0035648148148148145</v>
      </c>
      <c r="Z19" s="426">
        <v>0.01943287037037037</v>
      </c>
      <c r="AA19" s="155">
        <v>6</v>
      </c>
      <c r="AB19" s="145">
        <f>Z19/AA19</f>
        <v>0.003238811728395062</v>
      </c>
      <c r="AC19" s="118">
        <v>0.01931712962962963</v>
      </c>
      <c r="AD19" s="155">
        <v>6</v>
      </c>
      <c r="AE19" s="145">
        <f t="shared" si="7"/>
        <v>0.0032195216049382713</v>
      </c>
      <c r="AF19" s="156">
        <v>0.01857638888888889</v>
      </c>
      <c r="AG19" s="155">
        <v>6</v>
      </c>
      <c r="AH19" s="145">
        <f t="shared" si="8"/>
        <v>0.003096064814814815</v>
      </c>
      <c r="AI19" s="118">
        <v>0.018900462962962963</v>
      </c>
      <c r="AJ19" s="155">
        <v>6</v>
      </c>
      <c r="AK19" s="145">
        <f t="shared" si="9"/>
        <v>0.0031500771604938273</v>
      </c>
      <c r="AL19" s="123">
        <v>0.018912037037037036</v>
      </c>
      <c r="AM19" s="155">
        <v>6</v>
      </c>
      <c r="AN19" s="577">
        <f>AL19/AM19</f>
        <v>0.003152006172839506</v>
      </c>
      <c r="AO19" s="598"/>
      <c r="AP19" s="564"/>
      <c r="AQ19" s="565"/>
      <c r="AR19" s="585"/>
      <c r="AS19" s="157"/>
      <c r="AT19" s="145" t="e">
        <f t="shared" si="12"/>
        <v>#DIV/0!</v>
      </c>
      <c r="AU19" s="279">
        <v>1</v>
      </c>
      <c r="AV19" s="375"/>
      <c r="AW19" s="376"/>
      <c r="AX19" s="375"/>
      <c r="AY19" s="377"/>
      <c r="AZ19" s="215">
        <f t="shared" si="13"/>
        <v>31</v>
      </c>
      <c r="BA19" s="216" t="str">
        <f t="shared" si="14"/>
        <v>M30</v>
      </c>
      <c r="BB19" s="217" t="b">
        <f t="shared" si="15"/>
        <v>0</v>
      </c>
      <c r="BC19" s="469">
        <f t="shared" si="16"/>
        <v>0</v>
      </c>
    </row>
    <row r="20" spans="1:55" ht="11.25" customHeight="1">
      <c r="A20" s="147">
        <f t="shared" si="18"/>
        <v>17</v>
      </c>
      <c r="B20" s="245">
        <v>17</v>
      </c>
      <c r="C20" s="148">
        <v>68</v>
      </c>
      <c r="D20" s="149" t="s">
        <v>177</v>
      </c>
      <c r="E20" s="92">
        <f t="shared" si="0"/>
        <v>0.09266203703703703</v>
      </c>
      <c r="F20" s="93">
        <f t="shared" si="1"/>
        <v>0.0022569444444444503</v>
      </c>
      <c r="G20" s="93"/>
      <c r="H20" s="94">
        <f t="shared" si="2"/>
        <v>30.195</v>
      </c>
      <c r="I20" s="95">
        <f t="shared" si="3"/>
        <v>0.0030687874494796166</v>
      </c>
      <c r="J20" s="149"/>
      <c r="K20" s="150"/>
      <c r="L20" s="149">
        <v>10</v>
      </c>
      <c r="M20" s="149">
        <v>10</v>
      </c>
      <c r="N20" s="150">
        <v>8</v>
      </c>
      <c r="O20" s="149">
        <v>6</v>
      </c>
      <c r="P20" s="151">
        <v>7</v>
      </c>
      <c r="Q20" s="151"/>
      <c r="R20" s="151" t="s">
        <v>145</v>
      </c>
      <c r="S20" s="152" t="s">
        <v>58</v>
      </c>
      <c r="T20" s="152">
        <v>1982</v>
      </c>
      <c r="U20" s="153" t="str">
        <f t="shared" si="4"/>
        <v>M20</v>
      </c>
      <c r="V20" s="154" t="s">
        <v>71</v>
      </c>
      <c r="W20" s="276"/>
      <c r="X20" s="155"/>
      <c r="Y20" s="145"/>
      <c r="Z20" s="275"/>
      <c r="AA20" s="155"/>
      <c r="AB20" s="145"/>
      <c r="AC20" s="118">
        <v>0.019189814814814816</v>
      </c>
      <c r="AD20" s="155">
        <v>6</v>
      </c>
      <c r="AE20" s="145">
        <f t="shared" si="7"/>
        <v>0.0031983024691358028</v>
      </c>
      <c r="AF20" s="156">
        <v>0.018483796296296297</v>
      </c>
      <c r="AG20" s="155">
        <v>6</v>
      </c>
      <c r="AH20" s="145">
        <f t="shared" si="8"/>
        <v>0.003080632716049383</v>
      </c>
      <c r="AI20" s="118">
        <v>0.01869212962962963</v>
      </c>
      <c r="AJ20" s="155">
        <v>6</v>
      </c>
      <c r="AK20" s="145">
        <f t="shared" si="9"/>
        <v>0.0031153549382716052</v>
      </c>
      <c r="AL20" s="123">
        <v>0.018310185185185186</v>
      </c>
      <c r="AM20" s="155">
        <v>6</v>
      </c>
      <c r="AN20" s="577">
        <f>AL20/AM20</f>
        <v>0.0030516975308641976</v>
      </c>
      <c r="AO20" s="599">
        <v>0.01798611111111111</v>
      </c>
      <c r="AP20" s="564">
        <v>6.195</v>
      </c>
      <c r="AQ20" s="565">
        <f>AO20/AP20</f>
        <v>0.0029033270558694283</v>
      </c>
      <c r="AR20" s="586"/>
      <c r="AS20" s="157"/>
      <c r="AT20" s="145" t="e">
        <f t="shared" si="12"/>
        <v>#DIV/0!</v>
      </c>
      <c r="AU20" s="111">
        <v>1</v>
      </c>
      <c r="AV20" s="158"/>
      <c r="AW20" s="159"/>
      <c r="AX20" s="158"/>
      <c r="AY20" s="160"/>
      <c r="AZ20" s="215">
        <f t="shared" si="13"/>
        <v>27</v>
      </c>
      <c r="BA20" s="216" t="str">
        <f t="shared" si="14"/>
        <v>M20</v>
      </c>
      <c r="BB20" s="217" t="b">
        <f t="shared" si="15"/>
        <v>0</v>
      </c>
      <c r="BC20" s="469">
        <f t="shared" si="16"/>
        <v>0.01741996233521657</v>
      </c>
    </row>
    <row r="21" spans="1:55" ht="11.25" customHeight="1">
      <c r="A21" s="147">
        <f t="shared" si="18"/>
        <v>18</v>
      </c>
      <c r="B21" s="245">
        <v>18</v>
      </c>
      <c r="C21" s="162">
        <v>33</v>
      </c>
      <c r="D21" s="133" t="s">
        <v>106</v>
      </c>
      <c r="E21" s="92">
        <f t="shared" si="0"/>
        <v>0.09491898148148148</v>
      </c>
      <c r="F21" s="93">
        <f t="shared" si="1"/>
        <v>0.009930555555555554</v>
      </c>
      <c r="G21" s="93"/>
      <c r="H21" s="94">
        <f t="shared" si="2"/>
        <v>30.195</v>
      </c>
      <c r="I21" s="95">
        <f t="shared" si="3"/>
        <v>0.0031435330843345415</v>
      </c>
      <c r="J21" s="149">
        <v>1</v>
      </c>
      <c r="K21" s="132">
        <v>8</v>
      </c>
      <c r="L21" s="133"/>
      <c r="M21" s="133">
        <v>15</v>
      </c>
      <c r="N21" s="132">
        <v>25</v>
      </c>
      <c r="O21" s="133"/>
      <c r="P21" s="134">
        <v>13</v>
      </c>
      <c r="Q21" s="134"/>
      <c r="R21" s="151" t="s">
        <v>145</v>
      </c>
      <c r="S21" s="152" t="s">
        <v>58</v>
      </c>
      <c r="T21" s="135">
        <v>1992</v>
      </c>
      <c r="U21" s="136" t="str">
        <f t="shared" si="4"/>
        <v>M16</v>
      </c>
      <c r="V21" s="137" t="s">
        <v>69</v>
      </c>
      <c r="W21" s="143">
        <v>0.01568287037037037</v>
      </c>
      <c r="X21" s="155">
        <v>6</v>
      </c>
      <c r="Y21" s="145">
        <f>W21/X21</f>
        <v>0.002613811728395062</v>
      </c>
      <c r="Z21" s="144">
        <v>0.018425925925925925</v>
      </c>
      <c r="AA21" s="155">
        <v>6</v>
      </c>
      <c r="AB21" s="145">
        <f>Z21/AA21</f>
        <v>0.0030709876543209874</v>
      </c>
      <c r="AC21" s="118"/>
      <c r="AD21" s="155"/>
      <c r="AE21" s="145"/>
      <c r="AF21" s="156">
        <v>0.01894675925925926</v>
      </c>
      <c r="AG21" s="155">
        <v>6</v>
      </c>
      <c r="AH21" s="145">
        <f t="shared" si="8"/>
        <v>0.0031577932098765435</v>
      </c>
      <c r="AI21" s="118">
        <v>0.021574074074074075</v>
      </c>
      <c r="AJ21" s="155">
        <v>6</v>
      </c>
      <c r="AK21" s="145">
        <f t="shared" si="9"/>
        <v>0.0035956790123456792</v>
      </c>
      <c r="AL21" s="119"/>
      <c r="AM21" s="155"/>
      <c r="AN21" s="577"/>
      <c r="AO21" s="595">
        <v>0.02028935185185185</v>
      </c>
      <c r="AP21" s="564">
        <v>6.195</v>
      </c>
      <c r="AQ21" s="565">
        <f>AO21/AP21</f>
        <v>0.003275117328789645</v>
      </c>
      <c r="AR21" s="584"/>
      <c r="AS21" s="157"/>
      <c r="AT21" s="145" t="e">
        <f t="shared" si="12"/>
        <v>#DIV/0!</v>
      </c>
      <c r="AU21" s="111">
        <v>1</v>
      </c>
      <c r="AV21" s="146"/>
      <c r="AW21" s="146"/>
      <c r="AX21" s="146"/>
      <c r="AY21" s="146"/>
      <c r="AZ21" s="200">
        <f t="shared" si="13"/>
        <v>17</v>
      </c>
      <c r="BA21" s="196" t="str">
        <f t="shared" si="14"/>
        <v>M16</v>
      </c>
      <c r="BB21" s="196" t="b">
        <f t="shared" si="15"/>
        <v>0</v>
      </c>
      <c r="BC21" s="469">
        <f t="shared" si="16"/>
        <v>0.019650703972737868</v>
      </c>
    </row>
    <row r="22" spans="1:55" ht="11.25" customHeight="1">
      <c r="A22" s="147">
        <f t="shared" si="18"/>
        <v>19</v>
      </c>
      <c r="B22" s="245">
        <v>19</v>
      </c>
      <c r="C22" s="162">
        <v>35</v>
      </c>
      <c r="D22" s="133" t="s">
        <v>108</v>
      </c>
      <c r="E22" s="92">
        <f t="shared" si="0"/>
        <v>0.10484953703703703</v>
      </c>
      <c r="F22" s="93">
        <f t="shared" si="1"/>
        <v>0.0026736111111111127</v>
      </c>
      <c r="G22" s="93"/>
      <c r="H22" s="94">
        <f t="shared" si="2"/>
        <v>30</v>
      </c>
      <c r="I22" s="95">
        <f t="shared" si="3"/>
        <v>0.0034949845679012343</v>
      </c>
      <c r="J22" s="149">
        <v>13</v>
      </c>
      <c r="K22" s="132">
        <v>14</v>
      </c>
      <c r="L22" s="133">
        <v>16</v>
      </c>
      <c r="M22" s="133">
        <v>21</v>
      </c>
      <c r="N22" s="132">
        <v>27</v>
      </c>
      <c r="O22" s="133"/>
      <c r="P22" s="134"/>
      <c r="Q22" s="134"/>
      <c r="R22" s="151" t="s">
        <v>145</v>
      </c>
      <c r="S22" s="152" t="s">
        <v>58</v>
      </c>
      <c r="T22" s="135">
        <v>1958</v>
      </c>
      <c r="U22" s="136" t="str">
        <f t="shared" si="4"/>
        <v>M50</v>
      </c>
      <c r="V22" s="137" t="s">
        <v>69</v>
      </c>
      <c r="W22" s="143">
        <v>0.0212962962962963</v>
      </c>
      <c r="X22" s="155">
        <v>6</v>
      </c>
      <c r="Y22" s="145">
        <f>W22/X22</f>
        <v>0.003549382716049383</v>
      </c>
      <c r="Z22" s="144">
        <v>0.02025462962962963</v>
      </c>
      <c r="AA22" s="155">
        <v>6</v>
      </c>
      <c r="AB22" s="145">
        <f>Z22/AA22</f>
        <v>0.0033757716049382714</v>
      </c>
      <c r="AC22" s="118">
        <v>0.02071759259259259</v>
      </c>
      <c r="AD22" s="155">
        <v>6</v>
      </c>
      <c r="AE22" s="145">
        <f>AC22/AD22</f>
        <v>0.0034529320987654317</v>
      </c>
      <c r="AF22" s="156">
        <v>0.020949074074074075</v>
      </c>
      <c r="AG22" s="155">
        <v>6</v>
      </c>
      <c r="AH22" s="145">
        <f t="shared" si="8"/>
        <v>0.0034915123456790123</v>
      </c>
      <c r="AI22" s="118">
        <v>0.021631944444444443</v>
      </c>
      <c r="AJ22" s="155">
        <v>6</v>
      </c>
      <c r="AK22" s="145">
        <f t="shared" si="9"/>
        <v>0.0036053240740740737</v>
      </c>
      <c r="AL22" s="119"/>
      <c r="AM22" s="155"/>
      <c r="AN22" s="577"/>
      <c r="AO22" s="595"/>
      <c r="AP22" s="564"/>
      <c r="AQ22" s="565"/>
      <c r="AR22" s="581"/>
      <c r="AS22" s="157"/>
      <c r="AT22" s="145" t="e">
        <f t="shared" si="12"/>
        <v>#DIV/0!</v>
      </c>
      <c r="AU22" s="111">
        <v>1</v>
      </c>
      <c r="AV22" s="112"/>
      <c r="AW22" s="112"/>
      <c r="AZ22" s="208">
        <f t="shared" si="13"/>
        <v>51</v>
      </c>
      <c r="BA22" s="209" t="str">
        <f t="shared" si="14"/>
        <v>M50</v>
      </c>
      <c r="BB22" s="196" t="b">
        <f t="shared" si="15"/>
        <v>0</v>
      </c>
      <c r="BC22" s="469">
        <f t="shared" si="16"/>
        <v>0</v>
      </c>
    </row>
    <row r="23" spans="1:55" ht="11.25" customHeight="1">
      <c r="A23" s="147">
        <f t="shared" si="18"/>
        <v>20</v>
      </c>
      <c r="B23" s="245">
        <v>20</v>
      </c>
      <c r="C23" s="162">
        <v>47</v>
      </c>
      <c r="D23" s="133" t="s">
        <v>127</v>
      </c>
      <c r="E23" s="92">
        <f t="shared" si="0"/>
        <v>0.10752314814814815</v>
      </c>
      <c r="F23" s="93">
        <f t="shared" si="1"/>
      </c>
      <c r="G23" s="93"/>
      <c r="H23" s="94">
        <f t="shared" si="2"/>
        <v>30</v>
      </c>
      <c r="I23" s="95">
        <f t="shared" si="3"/>
        <v>0.003584104938271605</v>
      </c>
      <c r="J23" s="149"/>
      <c r="K23" s="132">
        <v>20</v>
      </c>
      <c r="L23" s="133">
        <v>22</v>
      </c>
      <c r="M23" s="133">
        <v>23</v>
      </c>
      <c r="N23" s="132">
        <v>20</v>
      </c>
      <c r="O23" s="133">
        <v>22</v>
      </c>
      <c r="P23" s="134"/>
      <c r="Q23" s="134"/>
      <c r="R23" s="151" t="s">
        <v>145</v>
      </c>
      <c r="S23" s="152" t="s">
        <v>58</v>
      </c>
      <c r="T23" s="135">
        <v>1961</v>
      </c>
      <c r="U23" s="136" t="str">
        <f t="shared" si="4"/>
        <v>M40</v>
      </c>
      <c r="V23" s="137" t="s">
        <v>128</v>
      </c>
      <c r="W23" s="143"/>
      <c r="X23" s="155"/>
      <c r="Y23" s="145"/>
      <c r="Z23" s="144">
        <v>0.021967592592592594</v>
      </c>
      <c r="AA23" s="155">
        <v>6</v>
      </c>
      <c r="AB23" s="145">
        <f>Z23/AA23</f>
        <v>0.0036612654320987655</v>
      </c>
      <c r="AC23" s="118">
        <v>0.02165509259259259</v>
      </c>
      <c r="AD23" s="155">
        <v>6</v>
      </c>
      <c r="AE23" s="145">
        <f>AC23/AD23</f>
        <v>0.003609182098765432</v>
      </c>
      <c r="AF23" s="156">
        <v>0.021226851851851854</v>
      </c>
      <c r="AG23" s="155">
        <v>6</v>
      </c>
      <c r="AH23" s="145">
        <f t="shared" si="8"/>
        <v>0.003537808641975309</v>
      </c>
      <c r="AI23" s="118">
        <v>0.02119212962962963</v>
      </c>
      <c r="AJ23" s="155">
        <v>6</v>
      </c>
      <c r="AK23" s="145">
        <f t="shared" si="9"/>
        <v>0.0035320216049382716</v>
      </c>
      <c r="AL23" s="119">
        <v>0.02148148148148148</v>
      </c>
      <c r="AM23" s="155">
        <v>6</v>
      </c>
      <c r="AN23" s="577">
        <f>AL23/AM23</f>
        <v>0.0035802469135802466</v>
      </c>
      <c r="AO23" s="596"/>
      <c r="AP23" s="564"/>
      <c r="AQ23" s="565"/>
      <c r="AR23" s="581"/>
      <c r="AS23" s="157"/>
      <c r="AT23" s="145" t="e">
        <f t="shared" si="12"/>
        <v>#DIV/0!</v>
      </c>
      <c r="AU23" s="112">
        <v>1</v>
      </c>
      <c r="AV23" s="158"/>
      <c r="AW23" s="159"/>
      <c r="AX23" s="158"/>
      <c r="AY23" s="160"/>
      <c r="AZ23" s="208">
        <f t="shared" si="13"/>
        <v>48</v>
      </c>
      <c r="BA23" s="209" t="str">
        <f t="shared" si="14"/>
        <v>M40</v>
      </c>
      <c r="BB23" s="196" t="b">
        <f t="shared" si="15"/>
        <v>0</v>
      </c>
      <c r="BC23" s="469">
        <f t="shared" si="16"/>
        <v>0</v>
      </c>
    </row>
    <row r="24" spans="1:55" ht="11.25" customHeight="1">
      <c r="A24" s="147">
        <f t="shared" si="18"/>
        <v>21</v>
      </c>
      <c r="B24" s="245">
        <v>21</v>
      </c>
      <c r="C24" s="162">
        <v>81</v>
      </c>
      <c r="D24" s="133" t="s">
        <v>165</v>
      </c>
      <c r="E24" s="92">
        <f t="shared" si="0"/>
        <v>0.07158564814814815</v>
      </c>
      <c r="F24" s="93">
        <f t="shared" si="1"/>
        <v>0.021932870370370366</v>
      </c>
      <c r="G24" s="93"/>
      <c r="H24" s="94">
        <f t="shared" si="2"/>
        <v>24.195</v>
      </c>
      <c r="I24" s="95">
        <f t="shared" si="3"/>
        <v>0.0029586959350340215</v>
      </c>
      <c r="J24" s="149"/>
      <c r="K24" s="132"/>
      <c r="L24" s="133">
        <v>4</v>
      </c>
      <c r="M24" s="133">
        <v>7</v>
      </c>
      <c r="N24" s="132"/>
      <c r="O24" s="133">
        <v>8</v>
      </c>
      <c r="P24" s="134">
        <v>5</v>
      </c>
      <c r="Q24" s="134"/>
      <c r="R24" s="151" t="s">
        <v>145</v>
      </c>
      <c r="S24" s="152" t="s">
        <v>58</v>
      </c>
      <c r="T24" s="135">
        <v>1977</v>
      </c>
      <c r="U24" s="136" t="str">
        <f t="shared" si="4"/>
        <v>M30</v>
      </c>
      <c r="V24" s="137" t="s">
        <v>164</v>
      </c>
      <c r="W24" s="143"/>
      <c r="X24" s="155"/>
      <c r="Y24" s="145"/>
      <c r="Z24" s="144"/>
      <c r="AA24" s="155"/>
      <c r="AB24" s="145"/>
      <c r="AC24" s="118">
        <v>0.017407407407407406</v>
      </c>
      <c r="AD24" s="155">
        <v>6</v>
      </c>
      <c r="AE24" s="145">
        <f>AC24/AD24</f>
        <v>0.002901234567901234</v>
      </c>
      <c r="AF24" s="156">
        <v>0.017488425925925925</v>
      </c>
      <c r="AG24" s="155">
        <v>6</v>
      </c>
      <c r="AH24" s="145">
        <f t="shared" si="8"/>
        <v>0.0029147376543209873</v>
      </c>
      <c r="AI24" s="118"/>
      <c r="AJ24" s="155"/>
      <c r="AK24" s="145"/>
      <c r="AL24" s="119">
        <v>0.018877314814814816</v>
      </c>
      <c r="AM24" s="155">
        <v>6</v>
      </c>
      <c r="AN24" s="577">
        <f>AL24/AM24</f>
        <v>0.003146219135802469</v>
      </c>
      <c r="AO24" s="596">
        <v>0.0178125</v>
      </c>
      <c r="AP24" s="564">
        <v>6.195</v>
      </c>
      <c r="AQ24" s="565">
        <f>AO24/AP24</f>
        <v>0.0028753026634382563</v>
      </c>
      <c r="AR24" s="581"/>
      <c r="AS24" s="157"/>
      <c r="AT24" s="145" t="e">
        <f t="shared" si="12"/>
        <v>#DIV/0!</v>
      </c>
      <c r="AU24" s="111">
        <v>1</v>
      </c>
      <c r="AV24" s="158"/>
      <c r="AW24" s="159"/>
      <c r="AX24" s="158"/>
      <c r="AY24" s="160"/>
      <c r="AZ24" s="208">
        <f t="shared" si="13"/>
        <v>32</v>
      </c>
      <c r="BA24" s="209" t="str">
        <f t="shared" si="14"/>
        <v>M30</v>
      </c>
      <c r="BB24" s="196" t="b">
        <f t="shared" si="15"/>
        <v>0</v>
      </c>
      <c r="BC24" s="469">
        <f t="shared" si="16"/>
        <v>0.01725181598062954</v>
      </c>
    </row>
    <row r="25" spans="1:55" ht="11.25" customHeight="1">
      <c r="A25" s="147">
        <f t="shared" si="18"/>
        <v>22</v>
      </c>
      <c r="B25" s="245">
        <v>22</v>
      </c>
      <c r="C25" s="162">
        <v>82</v>
      </c>
      <c r="D25" s="133" t="s">
        <v>196</v>
      </c>
      <c r="E25" s="92">
        <f t="shared" si="0"/>
        <v>0.09351851851851851</v>
      </c>
      <c r="F25" s="93">
        <f t="shared" si="1"/>
      </c>
      <c r="G25" s="93"/>
      <c r="H25" s="94">
        <f t="shared" si="2"/>
        <v>24.195</v>
      </c>
      <c r="I25" s="95">
        <f t="shared" si="3"/>
        <v>0.0038652001867542267</v>
      </c>
      <c r="J25" s="149"/>
      <c r="K25" s="132"/>
      <c r="L25" s="133"/>
      <c r="M25" s="133">
        <v>33</v>
      </c>
      <c r="N25" s="132">
        <v>29</v>
      </c>
      <c r="O25" s="133">
        <v>25</v>
      </c>
      <c r="P25" s="134">
        <v>18</v>
      </c>
      <c r="Q25" s="134"/>
      <c r="R25" s="151" t="s">
        <v>145</v>
      </c>
      <c r="S25" s="152" t="s">
        <v>58</v>
      </c>
      <c r="T25" s="135">
        <v>1974</v>
      </c>
      <c r="U25" s="136" t="str">
        <f t="shared" si="4"/>
        <v>M30</v>
      </c>
      <c r="V25" s="137" t="s">
        <v>197</v>
      </c>
      <c r="W25" s="143"/>
      <c r="X25" s="155"/>
      <c r="Y25" s="145"/>
      <c r="Z25" s="144"/>
      <c r="AA25" s="155"/>
      <c r="AB25" s="145"/>
      <c r="AC25" s="118"/>
      <c r="AD25" s="155"/>
      <c r="AE25" s="145"/>
      <c r="AF25" s="156">
        <v>0.026342592592592588</v>
      </c>
      <c r="AG25" s="155">
        <v>6</v>
      </c>
      <c r="AH25" s="145">
        <f t="shared" si="8"/>
        <v>0.004390432098765431</v>
      </c>
      <c r="AI25" s="118">
        <v>0.02273148148148148</v>
      </c>
      <c r="AJ25" s="155">
        <v>6</v>
      </c>
      <c r="AK25" s="145">
        <f>AI25/AJ25</f>
        <v>0.00378858024691358</v>
      </c>
      <c r="AL25" s="119">
        <v>0.02221064814814815</v>
      </c>
      <c r="AM25" s="155">
        <v>6</v>
      </c>
      <c r="AN25" s="577">
        <f>AL25/AM25</f>
        <v>0.0037017746913580248</v>
      </c>
      <c r="AO25" s="596">
        <v>0.022233796296296297</v>
      </c>
      <c r="AP25" s="564">
        <v>6.195</v>
      </c>
      <c r="AQ25" s="565">
        <f>AO25/AP25</f>
        <v>0.0035889905240187726</v>
      </c>
      <c r="AR25" s="584"/>
      <c r="AS25" s="157"/>
      <c r="AT25" s="145" t="e">
        <f t="shared" si="12"/>
        <v>#DIV/0!</v>
      </c>
      <c r="AU25" s="111">
        <v>1</v>
      </c>
      <c r="AV25" s="164"/>
      <c r="AW25" s="165"/>
      <c r="AX25" s="164"/>
      <c r="AY25" s="166"/>
      <c r="AZ25" s="196">
        <f t="shared" si="13"/>
        <v>35</v>
      </c>
      <c r="BA25" s="196" t="str">
        <f t="shared" si="14"/>
        <v>M30</v>
      </c>
      <c r="BB25" s="196" t="b">
        <f t="shared" si="15"/>
        <v>0</v>
      </c>
      <c r="BC25" s="469">
        <f t="shared" si="16"/>
        <v>0.021533943144112635</v>
      </c>
    </row>
    <row r="26" spans="1:55" ht="11.25" customHeight="1">
      <c r="A26" s="147">
        <f t="shared" si="18"/>
        <v>23</v>
      </c>
      <c r="B26" s="245">
        <v>23</v>
      </c>
      <c r="C26" s="162">
        <v>83</v>
      </c>
      <c r="D26" s="133" t="s">
        <v>198</v>
      </c>
      <c r="E26" s="92">
        <f t="shared" si="0"/>
        <v>0.09351851851851851</v>
      </c>
      <c r="F26" s="93">
        <f t="shared" si="1"/>
      </c>
      <c r="G26" s="93"/>
      <c r="H26" s="94">
        <f t="shared" si="2"/>
        <v>24.195</v>
      </c>
      <c r="I26" s="95">
        <f t="shared" si="3"/>
        <v>0.0038652001867542267</v>
      </c>
      <c r="J26" s="149"/>
      <c r="K26" s="132"/>
      <c r="L26" s="133"/>
      <c r="M26" s="133">
        <v>34</v>
      </c>
      <c r="N26" s="132">
        <v>30</v>
      </c>
      <c r="O26" s="133">
        <v>26</v>
      </c>
      <c r="P26" s="134">
        <v>19</v>
      </c>
      <c r="Q26" s="134"/>
      <c r="R26" s="151" t="s">
        <v>145</v>
      </c>
      <c r="S26" s="152" t="s">
        <v>58</v>
      </c>
      <c r="T26" s="135">
        <v>1975</v>
      </c>
      <c r="U26" s="136" t="str">
        <f t="shared" si="4"/>
        <v>M30</v>
      </c>
      <c r="V26" s="137" t="s">
        <v>199</v>
      </c>
      <c r="W26" s="143"/>
      <c r="X26" s="155"/>
      <c r="Y26" s="145"/>
      <c r="Z26" s="144"/>
      <c r="AA26" s="155"/>
      <c r="AB26" s="145"/>
      <c r="AC26" s="118"/>
      <c r="AD26" s="155"/>
      <c r="AE26" s="145"/>
      <c r="AF26" s="156">
        <v>0.026342592592592588</v>
      </c>
      <c r="AG26" s="155">
        <v>6</v>
      </c>
      <c r="AH26" s="145">
        <f t="shared" si="8"/>
        <v>0.004390432098765431</v>
      </c>
      <c r="AI26" s="118">
        <v>0.02273148148148148</v>
      </c>
      <c r="AJ26" s="155">
        <v>6</v>
      </c>
      <c r="AK26" s="145">
        <f>AI26/AJ26</f>
        <v>0.00378858024691358</v>
      </c>
      <c r="AL26" s="122">
        <v>0.02221064814814815</v>
      </c>
      <c r="AM26" s="155">
        <v>6</v>
      </c>
      <c r="AN26" s="577">
        <f>AL26/AM26</f>
        <v>0.0037017746913580248</v>
      </c>
      <c r="AO26" s="596">
        <v>0.022233796296296297</v>
      </c>
      <c r="AP26" s="564">
        <v>6.195</v>
      </c>
      <c r="AQ26" s="565">
        <f>AO26/AP26</f>
        <v>0.0035889905240187726</v>
      </c>
      <c r="AR26" s="583"/>
      <c r="AS26" s="157"/>
      <c r="AT26" s="145" t="e">
        <f t="shared" si="12"/>
        <v>#DIV/0!</v>
      </c>
      <c r="AU26" s="221">
        <v>1</v>
      </c>
      <c r="AV26" s="164"/>
      <c r="AW26" s="165"/>
      <c r="AX26" s="164"/>
      <c r="AY26" s="166"/>
      <c r="AZ26" s="196">
        <f t="shared" si="13"/>
        <v>34</v>
      </c>
      <c r="BA26" s="196" t="str">
        <f t="shared" si="14"/>
        <v>M30</v>
      </c>
      <c r="BB26" s="196" t="b">
        <f t="shared" si="15"/>
        <v>0</v>
      </c>
      <c r="BC26" s="469">
        <f t="shared" si="16"/>
        <v>0.021533943144112635</v>
      </c>
    </row>
    <row r="27" spans="1:55" ht="11.25" customHeight="1">
      <c r="A27" s="147">
        <f t="shared" si="18"/>
        <v>24</v>
      </c>
      <c r="B27" s="245">
        <v>24</v>
      </c>
      <c r="C27" s="162">
        <v>23</v>
      </c>
      <c r="D27" s="133" t="s">
        <v>122</v>
      </c>
      <c r="E27" s="92">
        <f t="shared" si="0"/>
        <v>0.080625</v>
      </c>
      <c r="F27" s="93">
        <f t="shared" si="1"/>
      </c>
      <c r="G27" s="93"/>
      <c r="H27" s="94">
        <f t="shared" si="2"/>
        <v>24</v>
      </c>
      <c r="I27" s="95">
        <f t="shared" si="3"/>
        <v>0.003359375</v>
      </c>
      <c r="J27" s="149">
        <v>12</v>
      </c>
      <c r="K27" s="132">
        <v>13</v>
      </c>
      <c r="L27" s="133">
        <v>12</v>
      </c>
      <c r="M27" s="133"/>
      <c r="N27" s="132">
        <v>16</v>
      </c>
      <c r="O27" s="133"/>
      <c r="P27" s="134"/>
      <c r="Q27" s="134"/>
      <c r="R27" s="151" t="s">
        <v>145</v>
      </c>
      <c r="S27" s="152" t="s">
        <v>58</v>
      </c>
      <c r="T27" s="135">
        <v>1977</v>
      </c>
      <c r="U27" s="136" t="str">
        <f t="shared" si="4"/>
        <v>M30</v>
      </c>
      <c r="V27" s="212" t="s">
        <v>98</v>
      </c>
      <c r="W27" s="143">
        <v>0.02082175925925926</v>
      </c>
      <c r="X27" s="155">
        <v>6</v>
      </c>
      <c r="Y27" s="145">
        <f>W27/X27</f>
        <v>0.003470293209876543</v>
      </c>
      <c r="Z27" s="144">
        <v>0.02011574074074074</v>
      </c>
      <c r="AA27" s="155">
        <v>6</v>
      </c>
      <c r="AB27" s="145">
        <f>Z27/AA27</f>
        <v>0.0033526234567901234</v>
      </c>
      <c r="AC27" s="118">
        <v>0.019641203703703706</v>
      </c>
      <c r="AD27" s="155">
        <v>6</v>
      </c>
      <c r="AE27" s="145">
        <f>AC27/AD27</f>
        <v>0.0032735339506172845</v>
      </c>
      <c r="AF27" s="156"/>
      <c r="AG27" s="155"/>
      <c r="AH27" s="145"/>
      <c r="AI27" s="118">
        <v>0.020046296296296295</v>
      </c>
      <c r="AJ27" s="155">
        <v>6</v>
      </c>
      <c r="AK27" s="145">
        <f>AI27/AJ27</f>
        <v>0.003341049382716049</v>
      </c>
      <c r="AL27" s="122"/>
      <c r="AM27" s="155"/>
      <c r="AN27" s="577"/>
      <c r="AO27" s="595"/>
      <c r="AP27" s="564"/>
      <c r="AQ27" s="565"/>
      <c r="AR27" s="581"/>
      <c r="AS27" s="157"/>
      <c r="AT27" s="145" t="e">
        <f t="shared" si="12"/>
        <v>#DIV/0!</v>
      </c>
      <c r="AU27" s="111">
        <v>1</v>
      </c>
      <c r="AV27" s="158"/>
      <c r="AW27" s="159"/>
      <c r="AX27" s="158"/>
      <c r="AY27" s="160"/>
      <c r="AZ27" s="208">
        <f t="shared" si="13"/>
        <v>32</v>
      </c>
      <c r="BA27" s="209" t="str">
        <f t="shared" si="14"/>
        <v>M30</v>
      </c>
      <c r="BB27" s="196" t="b">
        <f t="shared" si="15"/>
        <v>0</v>
      </c>
      <c r="BC27" s="469">
        <f t="shared" si="16"/>
        <v>0</v>
      </c>
    </row>
    <row r="28" spans="1:55" ht="11.25" customHeight="1">
      <c r="A28" s="147">
        <f t="shared" si="18"/>
        <v>25</v>
      </c>
      <c r="B28" s="245">
        <v>25</v>
      </c>
      <c r="C28" s="162">
        <v>80</v>
      </c>
      <c r="D28" s="133" t="s">
        <v>195</v>
      </c>
      <c r="E28" s="92">
        <f t="shared" si="0"/>
        <v>0.05873842592592593</v>
      </c>
      <c r="F28" s="93">
        <f t="shared" si="1"/>
        <v>0.005277777777777784</v>
      </c>
      <c r="G28" s="93"/>
      <c r="H28" s="94">
        <f t="shared" si="2"/>
        <v>18.195</v>
      </c>
      <c r="I28" s="95">
        <f t="shared" si="3"/>
        <v>0.0032282729280530874</v>
      </c>
      <c r="J28" s="149"/>
      <c r="K28" s="132"/>
      <c r="L28" s="133"/>
      <c r="M28" s="133">
        <v>18</v>
      </c>
      <c r="N28" s="132"/>
      <c r="O28" s="133">
        <v>11</v>
      </c>
      <c r="P28" s="134">
        <v>10</v>
      </c>
      <c r="Q28" s="134"/>
      <c r="R28" s="151" t="s">
        <v>145</v>
      </c>
      <c r="S28" s="152" t="s">
        <v>58</v>
      </c>
      <c r="T28" s="135">
        <v>1968</v>
      </c>
      <c r="U28" s="136" t="str">
        <f t="shared" si="4"/>
        <v>M40</v>
      </c>
      <c r="V28" s="137" t="s">
        <v>164</v>
      </c>
      <c r="W28" s="143"/>
      <c r="X28" s="155"/>
      <c r="Y28" s="145"/>
      <c r="Z28" s="144"/>
      <c r="AA28" s="155"/>
      <c r="AB28" s="145"/>
      <c r="AC28" s="118"/>
      <c r="AD28" s="155"/>
      <c r="AE28" s="145"/>
      <c r="AF28" s="156">
        <v>0.019618055555555555</v>
      </c>
      <c r="AG28" s="155">
        <v>6</v>
      </c>
      <c r="AH28" s="145">
        <f>AF28/AG28</f>
        <v>0.003269675925925926</v>
      </c>
      <c r="AI28" s="118"/>
      <c r="AJ28" s="155"/>
      <c r="AK28" s="145"/>
      <c r="AL28" s="119">
        <v>0.019502314814814816</v>
      </c>
      <c r="AM28" s="155">
        <v>6</v>
      </c>
      <c r="AN28" s="577">
        <f>AL28/AM28</f>
        <v>0.003250385802469136</v>
      </c>
      <c r="AO28" s="596">
        <v>0.019618055555555555</v>
      </c>
      <c r="AP28" s="564">
        <v>6.195</v>
      </c>
      <c r="AQ28" s="565">
        <f>AO28/AP28</f>
        <v>0.003166756344722446</v>
      </c>
      <c r="AR28" s="584"/>
      <c r="AS28" s="157"/>
      <c r="AT28" s="145" t="e">
        <f t="shared" si="12"/>
        <v>#DIV/0!</v>
      </c>
      <c r="AU28" s="111">
        <v>1</v>
      </c>
      <c r="AV28" s="164"/>
      <c r="AW28" s="165"/>
      <c r="AX28" s="164"/>
      <c r="AY28" s="166"/>
      <c r="AZ28" s="196">
        <f t="shared" si="13"/>
        <v>41</v>
      </c>
      <c r="BA28" s="196" t="str">
        <f t="shared" si="14"/>
        <v>M40</v>
      </c>
      <c r="BB28" s="196" t="b">
        <f t="shared" si="15"/>
        <v>0</v>
      </c>
      <c r="BC28" s="469">
        <f t="shared" si="16"/>
        <v>0.019000538068334676</v>
      </c>
    </row>
    <row r="29" spans="1:55" ht="11.25" customHeight="1">
      <c r="A29" s="147">
        <f t="shared" si="18"/>
        <v>26</v>
      </c>
      <c r="B29" s="245">
        <v>26</v>
      </c>
      <c r="C29" s="162">
        <v>73</v>
      </c>
      <c r="D29" s="133" t="s">
        <v>182</v>
      </c>
      <c r="E29" s="92">
        <f t="shared" si="0"/>
        <v>0.06401620370370371</v>
      </c>
      <c r="F29" s="93">
        <f t="shared" si="1"/>
      </c>
      <c r="G29" s="93"/>
      <c r="H29" s="94">
        <f t="shared" si="2"/>
        <v>18.195</v>
      </c>
      <c r="I29" s="95">
        <f t="shared" si="3"/>
        <v>0.0035183404069086955</v>
      </c>
      <c r="J29" s="149"/>
      <c r="K29" s="132"/>
      <c r="L29" s="133"/>
      <c r="M29" s="133">
        <v>26</v>
      </c>
      <c r="N29" s="132"/>
      <c r="O29" s="133">
        <v>15</v>
      </c>
      <c r="P29" s="134">
        <v>16</v>
      </c>
      <c r="Q29" s="134"/>
      <c r="R29" s="151" t="s">
        <v>145</v>
      </c>
      <c r="S29" s="152" t="s">
        <v>58</v>
      </c>
      <c r="T29" s="135">
        <v>1972</v>
      </c>
      <c r="U29" s="136" t="str">
        <f t="shared" si="4"/>
        <v>M30</v>
      </c>
      <c r="V29" s="137" t="s">
        <v>71</v>
      </c>
      <c r="W29" s="143"/>
      <c r="X29" s="155"/>
      <c r="Y29" s="145"/>
      <c r="Z29" s="144"/>
      <c r="AA29" s="155"/>
      <c r="AB29" s="145"/>
      <c r="AC29" s="118"/>
      <c r="AD29" s="155"/>
      <c r="AE29" s="145"/>
      <c r="AF29" s="156">
        <v>0.02136574074074074</v>
      </c>
      <c r="AG29" s="155">
        <v>6</v>
      </c>
      <c r="AH29" s="145">
        <f>AF29/AG29</f>
        <v>0.003560956790123457</v>
      </c>
      <c r="AI29" s="118"/>
      <c r="AJ29" s="155"/>
      <c r="AK29" s="145"/>
      <c r="AL29" s="119">
        <v>0.02090277777777778</v>
      </c>
      <c r="AM29" s="155">
        <v>6</v>
      </c>
      <c r="AN29" s="577">
        <f>AL29/AM29</f>
        <v>0.003483796296296297</v>
      </c>
      <c r="AO29" s="596">
        <v>0.021747685185185186</v>
      </c>
      <c r="AP29" s="564">
        <v>6.195</v>
      </c>
      <c r="AQ29" s="565">
        <f>AO29/AP29</f>
        <v>0.003510522225211491</v>
      </c>
      <c r="AR29" s="584"/>
      <c r="AS29" s="168"/>
      <c r="AT29" s="145" t="e">
        <f t="shared" si="12"/>
        <v>#DIV/0!</v>
      </c>
      <c r="AU29" s="111">
        <v>1</v>
      </c>
      <c r="AV29" s="164"/>
      <c r="AW29" s="165"/>
      <c r="AX29" s="164"/>
      <c r="AY29" s="166"/>
      <c r="AZ29" s="196">
        <f t="shared" si="13"/>
        <v>37</v>
      </c>
      <c r="BA29" s="196" t="str">
        <f t="shared" si="14"/>
        <v>M30</v>
      </c>
      <c r="BB29" s="196" t="b">
        <f t="shared" si="15"/>
        <v>0</v>
      </c>
      <c r="BC29" s="469">
        <f t="shared" si="16"/>
        <v>0.021063133351268946</v>
      </c>
    </row>
    <row r="30" spans="1:55" ht="11.25" customHeight="1">
      <c r="A30" s="147">
        <f t="shared" si="18"/>
        <v>27</v>
      </c>
      <c r="B30" s="245">
        <v>27</v>
      </c>
      <c r="C30" s="148">
        <v>76</v>
      </c>
      <c r="D30" s="149" t="s">
        <v>184</v>
      </c>
      <c r="E30" s="92">
        <f t="shared" si="0"/>
        <v>0.04517361111111111</v>
      </c>
      <c r="F30" s="93">
        <f t="shared" si="1"/>
        <v>0.009606481481481494</v>
      </c>
      <c r="G30" s="93"/>
      <c r="H30" s="94">
        <f t="shared" si="2"/>
        <v>18</v>
      </c>
      <c r="I30" s="95">
        <f t="shared" si="3"/>
        <v>0.002509645061728395</v>
      </c>
      <c r="J30" s="149"/>
      <c r="K30" s="150"/>
      <c r="L30" s="149"/>
      <c r="M30" s="149">
        <v>1</v>
      </c>
      <c r="N30" s="150">
        <v>1</v>
      </c>
      <c r="O30" s="149">
        <v>1</v>
      </c>
      <c r="P30" s="151"/>
      <c r="Q30" s="151"/>
      <c r="R30" s="151" t="s">
        <v>145</v>
      </c>
      <c r="S30" s="152" t="s">
        <v>58</v>
      </c>
      <c r="T30" s="152">
        <v>1976</v>
      </c>
      <c r="U30" s="153" t="str">
        <f t="shared" si="4"/>
        <v>M30</v>
      </c>
      <c r="V30" s="154" t="s">
        <v>69</v>
      </c>
      <c r="W30" s="143"/>
      <c r="X30" s="155"/>
      <c r="Y30" s="145"/>
      <c r="Z30" s="144"/>
      <c r="AA30" s="155"/>
      <c r="AB30" s="145"/>
      <c r="AC30" s="118"/>
      <c r="AD30" s="155"/>
      <c r="AE30" s="145"/>
      <c r="AF30" s="156">
        <v>0.015023148148148148</v>
      </c>
      <c r="AG30" s="155">
        <v>6</v>
      </c>
      <c r="AH30" s="145">
        <f>AF30/AG30</f>
        <v>0.002503858024691358</v>
      </c>
      <c r="AI30" s="118">
        <v>0.015266203703703705</v>
      </c>
      <c r="AJ30" s="155">
        <v>6</v>
      </c>
      <c r="AK30" s="145">
        <f>AI30/AJ30</f>
        <v>0.0025443672839506174</v>
      </c>
      <c r="AL30" s="119">
        <v>0.014884259259259259</v>
      </c>
      <c r="AM30" s="155">
        <v>6</v>
      </c>
      <c r="AN30" s="577">
        <f>AL30/AM30</f>
        <v>0.0024807098765432098</v>
      </c>
      <c r="AO30" s="599"/>
      <c r="AP30" s="564"/>
      <c r="AQ30" s="565"/>
      <c r="AR30" s="584"/>
      <c r="AS30" s="157"/>
      <c r="AT30" s="145" t="e">
        <f t="shared" si="12"/>
        <v>#DIV/0!</v>
      </c>
      <c r="AU30" s="111">
        <v>1</v>
      </c>
      <c r="AV30" s="164"/>
      <c r="AW30" s="165"/>
      <c r="AX30" s="164"/>
      <c r="AY30" s="166"/>
      <c r="AZ30" s="196">
        <f t="shared" si="13"/>
        <v>33</v>
      </c>
      <c r="BA30" s="196" t="str">
        <f t="shared" si="14"/>
        <v>M30</v>
      </c>
      <c r="BB30" s="196" t="b">
        <f t="shared" si="15"/>
        <v>0</v>
      </c>
      <c r="BC30" s="469">
        <f t="shared" si="16"/>
        <v>0</v>
      </c>
    </row>
    <row r="31" spans="1:55" ht="11.25" customHeight="1">
      <c r="A31" s="147">
        <f t="shared" si="18"/>
        <v>28</v>
      </c>
      <c r="B31" s="245">
        <v>28</v>
      </c>
      <c r="C31" s="162">
        <v>37</v>
      </c>
      <c r="D31" s="133" t="s">
        <v>112</v>
      </c>
      <c r="E31" s="92">
        <f t="shared" si="0"/>
        <v>0.0547800925925926</v>
      </c>
      <c r="F31" s="93">
        <f t="shared" si="1"/>
      </c>
      <c r="G31" s="93"/>
      <c r="H31" s="94">
        <f t="shared" si="2"/>
        <v>18</v>
      </c>
      <c r="I31" s="95">
        <f t="shared" si="3"/>
        <v>0.0030433384773662555</v>
      </c>
      <c r="J31" s="149">
        <v>8</v>
      </c>
      <c r="K31" s="132"/>
      <c r="L31" s="133">
        <v>5</v>
      </c>
      <c r="M31" s="133">
        <v>8</v>
      </c>
      <c r="N31" s="132"/>
      <c r="O31" s="133"/>
      <c r="P31" s="134"/>
      <c r="Q31" s="134"/>
      <c r="R31" s="151" t="s">
        <v>145</v>
      </c>
      <c r="S31" s="152" t="s">
        <v>58</v>
      </c>
      <c r="T31" s="135">
        <v>1986</v>
      </c>
      <c r="U31" s="153" t="str">
        <f t="shared" si="4"/>
        <v>M20</v>
      </c>
      <c r="V31" s="137" t="s">
        <v>113</v>
      </c>
      <c r="W31" s="278">
        <v>0.01894675925925926</v>
      </c>
      <c r="X31" s="155">
        <v>6</v>
      </c>
      <c r="Y31" s="145">
        <f>W31/X31</f>
        <v>0.0031577932098765435</v>
      </c>
      <c r="Z31" s="277"/>
      <c r="AA31" s="155"/>
      <c r="AB31" s="145"/>
      <c r="AC31" s="118">
        <v>0.018055555555555557</v>
      </c>
      <c r="AD31" s="155">
        <v>6</v>
      </c>
      <c r="AE31" s="145">
        <f>AC31/AD31</f>
        <v>0.0030092592592592597</v>
      </c>
      <c r="AF31" s="156">
        <v>0.017777777777777778</v>
      </c>
      <c r="AG31" s="155">
        <v>6</v>
      </c>
      <c r="AH31" s="145">
        <f>AF31/AG31</f>
        <v>0.002962962962962963</v>
      </c>
      <c r="AI31" s="118"/>
      <c r="AJ31" s="155"/>
      <c r="AK31" s="145"/>
      <c r="AL31" s="119"/>
      <c r="AM31" s="155"/>
      <c r="AN31" s="577"/>
      <c r="AO31" s="630"/>
      <c r="AP31" s="564"/>
      <c r="AQ31" s="565"/>
      <c r="AR31" s="581"/>
      <c r="AS31" s="157"/>
      <c r="AT31" s="145" t="e">
        <f t="shared" si="12"/>
        <v>#DIV/0!</v>
      </c>
      <c r="AU31" s="279">
        <v>1</v>
      </c>
      <c r="AV31" s="280"/>
      <c r="AW31" s="281"/>
      <c r="AX31" s="280"/>
      <c r="AY31" s="282"/>
      <c r="AZ31" s="196">
        <f t="shared" si="13"/>
        <v>23</v>
      </c>
      <c r="BA31" s="196" t="str">
        <f t="shared" si="14"/>
        <v>M20</v>
      </c>
      <c r="BB31" s="196" t="b">
        <f t="shared" si="15"/>
        <v>0</v>
      </c>
      <c r="BC31" s="469">
        <f t="shared" si="16"/>
        <v>0</v>
      </c>
    </row>
    <row r="32" spans="1:65" s="310" customFormat="1" ht="11.25" customHeight="1">
      <c r="A32" s="147">
        <f t="shared" si="18"/>
        <v>29</v>
      </c>
      <c r="B32" s="245">
        <v>29</v>
      </c>
      <c r="C32" s="148">
        <v>58</v>
      </c>
      <c r="D32" s="149" t="s">
        <v>142</v>
      </c>
      <c r="E32" s="92">
        <f t="shared" si="0"/>
        <v>0.029247685185185186</v>
      </c>
      <c r="F32" s="93">
        <f t="shared" si="1"/>
        <v>0.006423611111111113</v>
      </c>
      <c r="G32" s="93"/>
      <c r="H32" s="94">
        <f t="shared" si="2"/>
        <v>12.195</v>
      </c>
      <c r="I32" s="95">
        <f t="shared" si="3"/>
        <v>0.0023983341685268706</v>
      </c>
      <c r="J32" s="149"/>
      <c r="K32" s="150">
        <v>1</v>
      </c>
      <c r="L32" s="149"/>
      <c r="M32" s="149"/>
      <c r="N32" s="150"/>
      <c r="O32" s="149"/>
      <c r="P32" s="151">
        <v>1</v>
      </c>
      <c r="Q32" s="151"/>
      <c r="R32" s="151" t="s">
        <v>145</v>
      </c>
      <c r="S32" s="152" t="s">
        <v>58</v>
      </c>
      <c r="T32" s="152">
        <v>1985</v>
      </c>
      <c r="U32" s="153" t="str">
        <f t="shared" si="4"/>
        <v>M20</v>
      </c>
      <c r="V32" s="154" t="s">
        <v>69</v>
      </c>
      <c r="W32" s="276"/>
      <c r="X32" s="155"/>
      <c r="Y32" s="145"/>
      <c r="Z32" s="275">
        <v>0.014710648148148148</v>
      </c>
      <c r="AA32" s="155">
        <v>6</v>
      </c>
      <c r="AB32" s="145">
        <f>Z32/AA32</f>
        <v>0.0024517746913580245</v>
      </c>
      <c r="AC32" s="118"/>
      <c r="AD32" s="155"/>
      <c r="AE32" s="145"/>
      <c r="AF32" s="156"/>
      <c r="AG32" s="155"/>
      <c r="AH32" s="145"/>
      <c r="AI32" s="118"/>
      <c r="AJ32" s="155"/>
      <c r="AK32" s="145"/>
      <c r="AL32" s="123"/>
      <c r="AM32" s="155"/>
      <c r="AN32" s="577"/>
      <c r="AO32" s="599">
        <v>0.014537037037037038</v>
      </c>
      <c r="AP32" s="564">
        <v>6.195</v>
      </c>
      <c r="AQ32" s="565">
        <f>AO32/AP32</f>
        <v>0.0023465757929034764</v>
      </c>
      <c r="AR32" s="585"/>
      <c r="AS32" s="157"/>
      <c r="AT32" s="145" t="e">
        <f t="shared" si="12"/>
        <v>#DIV/0!</v>
      </c>
      <c r="AU32" s="111">
        <v>1</v>
      </c>
      <c r="AV32" s="158"/>
      <c r="AW32" s="159"/>
      <c r="AX32" s="158"/>
      <c r="AY32" s="160"/>
      <c r="AZ32" s="215">
        <f t="shared" si="13"/>
        <v>24</v>
      </c>
      <c r="BA32" s="216" t="str">
        <f t="shared" si="14"/>
        <v>M20</v>
      </c>
      <c r="BB32" s="217" t="b">
        <f t="shared" si="15"/>
        <v>0</v>
      </c>
      <c r="BC32" s="469">
        <f t="shared" si="16"/>
        <v>0.014079454757420859</v>
      </c>
      <c r="BD32" s="307"/>
      <c r="BE32" s="307"/>
      <c r="BF32" s="307"/>
      <c r="BG32" s="307"/>
      <c r="BH32" s="307"/>
      <c r="BI32" s="307"/>
      <c r="BJ32" s="307"/>
      <c r="BK32" s="307"/>
      <c r="BL32" s="307"/>
      <c r="BM32" s="307"/>
    </row>
    <row r="33" spans="1:55" ht="11.25" customHeight="1">
      <c r="A33" s="147">
        <f t="shared" si="18"/>
        <v>30</v>
      </c>
      <c r="B33" s="245">
        <v>30</v>
      </c>
      <c r="C33" s="162">
        <v>45</v>
      </c>
      <c r="D33" s="133" t="s">
        <v>125</v>
      </c>
      <c r="E33" s="92">
        <f t="shared" si="0"/>
        <v>0.0356712962962963</v>
      </c>
      <c r="F33" s="93">
        <f t="shared" si="1"/>
        <v>0.0003356481481481405</v>
      </c>
      <c r="G33" s="93"/>
      <c r="H33" s="94">
        <f t="shared" si="2"/>
        <v>12</v>
      </c>
      <c r="I33" s="95">
        <f t="shared" si="3"/>
        <v>0.002972608024691358</v>
      </c>
      <c r="J33" s="149"/>
      <c r="K33" s="132">
        <v>7</v>
      </c>
      <c r="L33" s="133">
        <v>6</v>
      </c>
      <c r="M33" s="133"/>
      <c r="N33" s="132"/>
      <c r="O33" s="133"/>
      <c r="P33" s="134"/>
      <c r="Q33" s="134"/>
      <c r="R33" s="151" t="s">
        <v>145</v>
      </c>
      <c r="S33" s="152" t="s">
        <v>58</v>
      </c>
      <c r="T33" s="135">
        <v>1970</v>
      </c>
      <c r="U33" s="136" t="str">
        <f t="shared" si="4"/>
        <v>M30</v>
      </c>
      <c r="V33" s="137" t="s">
        <v>129</v>
      </c>
      <c r="W33" s="143"/>
      <c r="X33" s="155"/>
      <c r="Y33" s="145"/>
      <c r="Z33" s="144">
        <v>0.017592592592592594</v>
      </c>
      <c r="AA33" s="155">
        <v>6</v>
      </c>
      <c r="AB33" s="145">
        <f>Z33/AA33</f>
        <v>0.002932098765432099</v>
      </c>
      <c r="AC33" s="118">
        <v>0.018078703703703704</v>
      </c>
      <c r="AD33" s="155">
        <v>6</v>
      </c>
      <c r="AE33" s="145">
        <f>AC33/AD33</f>
        <v>0.0030131172839506174</v>
      </c>
      <c r="AF33" s="156"/>
      <c r="AG33" s="155"/>
      <c r="AH33" s="145"/>
      <c r="AI33" s="118"/>
      <c r="AJ33" s="155"/>
      <c r="AK33" s="145"/>
      <c r="AL33" s="119"/>
      <c r="AM33" s="155"/>
      <c r="AN33" s="577"/>
      <c r="AO33" s="601"/>
      <c r="AP33" s="564"/>
      <c r="AQ33" s="565"/>
      <c r="AR33" s="581"/>
      <c r="AS33" s="157"/>
      <c r="AT33" s="145" t="e">
        <f t="shared" si="12"/>
        <v>#DIV/0!</v>
      </c>
      <c r="AU33" s="111">
        <v>1</v>
      </c>
      <c r="AV33" s="158"/>
      <c r="AW33" s="159"/>
      <c r="AX33" s="158"/>
      <c r="AY33" s="160"/>
      <c r="AZ33" s="208">
        <f t="shared" si="13"/>
        <v>39</v>
      </c>
      <c r="BA33" s="209" t="str">
        <f t="shared" si="14"/>
        <v>M30</v>
      </c>
      <c r="BB33" s="196" t="b">
        <f t="shared" si="15"/>
        <v>0</v>
      </c>
      <c r="BC33" s="469">
        <f t="shared" si="16"/>
        <v>0</v>
      </c>
    </row>
    <row r="34" spans="1:55" ht="11.25" customHeight="1">
      <c r="A34" s="147">
        <f t="shared" si="18"/>
        <v>31</v>
      </c>
      <c r="B34" s="245">
        <v>31</v>
      </c>
      <c r="C34" s="162">
        <v>72</v>
      </c>
      <c r="D34" s="133" t="s">
        <v>181</v>
      </c>
      <c r="E34" s="92">
        <f t="shared" si="0"/>
        <v>0.03600694444444444</v>
      </c>
      <c r="F34" s="93">
        <f t="shared" si="1"/>
        <v>0.0020601851851851927</v>
      </c>
      <c r="G34" s="93"/>
      <c r="H34" s="94">
        <f t="shared" si="2"/>
        <v>12</v>
      </c>
      <c r="I34" s="95">
        <f t="shared" si="3"/>
        <v>0.0030005787037037032</v>
      </c>
      <c r="J34" s="149"/>
      <c r="K34" s="132"/>
      <c r="L34" s="133"/>
      <c r="M34" s="133">
        <v>6</v>
      </c>
      <c r="N34" s="132">
        <v>10</v>
      </c>
      <c r="O34" s="133"/>
      <c r="P34" s="134"/>
      <c r="Q34" s="134"/>
      <c r="R34" s="151" t="s">
        <v>145</v>
      </c>
      <c r="S34" s="152" t="s">
        <v>58</v>
      </c>
      <c r="T34" s="135">
        <v>1960</v>
      </c>
      <c r="U34" s="136" t="str">
        <f t="shared" si="4"/>
        <v>M40</v>
      </c>
      <c r="V34" s="137" t="s">
        <v>69</v>
      </c>
      <c r="W34" s="143"/>
      <c r="X34" s="155"/>
      <c r="Y34" s="145"/>
      <c r="Z34" s="144"/>
      <c r="AA34" s="155"/>
      <c r="AB34" s="145"/>
      <c r="AC34" s="118"/>
      <c r="AD34" s="155"/>
      <c r="AE34" s="145"/>
      <c r="AF34" s="156">
        <v>0.017152777777777777</v>
      </c>
      <c r="AG34" s="155">
        <v>6</v>
      </c>
      <c r="AH34" s="145">
        <f>AF34/AG34</f>
        <v>0.0028587962962962963</v>
      </c>
      <c r="AI34" s="118">
        <v>0.018854166666666665</v>
      </c>
      <c r="AJ34" s="155">
        <v>6</v>
      </c>
      <c r="AK34" s="145">
        <f>AI34/AJ34</f>
        <v>0.003142361111111111</v>
      </c>
      <c r="AL34" s="119"/>
      <c r="AM34" s="155"/>
      <c r="AN34" s="577"/>
      <c r="AO34" s="601"/>
      <c r="AP34" s="564"/>
      <c r="AQ34" s="565"/>
      <c r="AR34" s="584"/>
      <c r="AS34" s="157"/>
      <c r="AT34" s="145" t="e">
        <f t="shared" si="12"/>
        <v>#DIV/0!</v>
      </c>
      <c r="AU34" s="111">
        <v>1</v>
      </c>
      <c r="AV34" s="164"/>
      <c r="AW34" s="165"/>
      <c r="AX34" s="164"/>
      <c r="AY34" s="166"/>
      <c r="AZ34" s="196">
        <f t="shared" si="13"/>
        <v>49</v>
      </c>
      <c r="BA34" s="196" t="str">
        <f t="shared" si="14"/>
        <v>M40</v>
      </c>
      <c r="BB34" s="196" t="b">
        <f t="shared" si="15"/>
        <v>0</v>
      </c>
      <c r="BC34" s="469">
        <f t="shared" si="16"/>
        <v>0</v>
      </c>
    </row>
    <row r="35" spans="1:55" ht="11.25" customHeight="1">
      <c r="A35" s="384">
        <f t="shared" si="18"/>
        <v>32</v>
      </c>
      <c r="B35" s="381" t="s">
        <v>256</v>
      </c>
      <c r="C35" s="284">
        <v>71</v>
      </c>
      <c r="D35" s="285" t="s">
        <v>180</v>
      </c>
      <c r="E35" s="286">
        <f t="shared" si="0"/>
        <v>0.03806712962962963</v>
      </c>
      <c r="F35" s="287">
        <f t="shared" si="1"/>
        <v>0.00013888888888888284</v>
      </c>
      <c r="G35" s="287"/>
      <c r="H35" s="288">
        <f t="shared" si="2"/>
        <v>12</v>
      </c>
      <c r="I35" s="289">
        <f t="shared" si="3"/>
        <v>0.003172260802469136</v>
      </c>
      <c r="J35" s="290"/>
      <c r="K35" s="291"/>
      <c r="L35" s="285"/>
      <c r="M35" s="285">
        <v>3</v>
      </c>
      <c r="N35" s="291">
        <v>26</v>
      </c>
      <c r="O35" s="285"/>
      <c r="P35" s="357"/>
      <c r="Q35" s="357"/>
      <c r="R35" s="292" t="s">
        <v>145</v>
      </c>
      <c r="S35" s="293" t="s">
        <v>72</v>
      </c>
      <c r="T35" s="294">
        <v>1987</v>
      </c>
      <c r="U35" s="295" t="str">
        <f t="shared" si="4"/>
        <v>K16</v>
      </c>
      <c r="V35" s="296" t="s">
        <v>69</v>
      </c>
      <c r="W35" s="297"/>
      <c r="X35" s="298"/>
      <c r="Y35" s="299"/>
      <c r="Z35" s="300"/>
      <c r="AA35" s="298"/>
      <c r="AB35" s="299"/>
      <c r="AC35" s="301"/>
      <c r="AD35" s="298"/>
      <c r="AE35" s="299"/>
      <c r="AF35" s="302">
        <v>0.016493055555555556</v>
      </c>
      <c r="AG35" s="298">
        <v>6</v>
      </c>
      <c r="AH35" s="299">
        <f>AF35/AG35</f>
        <v>0.0027488425925925927</v>
      </c>
      <c r="AI35" s="301">
        <v>0.021574074074074075</v>
      </c>
      <c r="AJ35" s="298">
        <v>6</v>
      </c>
      <c r="AK35" s="299">
        <f>AI35/AJ35</f>
        <v>0.0035956790123456792</v>
      </c>
      <c r="AL35" s="303"/>
      <c r="AM35" s="298"/>
      <c r="AN35" s="466"/>
      <c r="AO35" s="631"/>
      <c r="AP35" s="566"/>
      <c r="AQ35" s="567"/>
      <c r="AR35" s="621"/>
      <c r="AS35" s="304"/>
      <c r="AT35" s="299" t="e">
        <f t="shared" si="12"/>
        <v>#DIV/0!</v>
      </c>
      <c r="AU35" s="305">
        <v>1</v>
      </c>
      <c r="AV35" s="378"/>
      <c r="AW35" s="379"/>
      <c r="AX35" s="378"/>
      <c r="AY35" s="380"/>
      <c r="AZ35" s="309">
        <f t="shared" si="13"/>
        <v>22</v>
      </c>
      <c r="BA35" s="309" t="b">
        <f t="shared" si="14"/>
        <v>0</v>
      </c>
      <c r="BB35" s="309" t="str">
        <f t="shared" si="15"/>
        <v>K16</v>
      </c>
      <c r="BC35" s="469">
        <f t="shared" si="16"/>
        <v>0</v>
      </c>
    </row>
    <row r="36" spans="1:55" ht="11.25" customHeight="1">
      <c r="A36" s="147">
        <f t="shared" si="18"/>
        <v>33</v>
      </c>
      <c r="B36" s="369">
        <v>33</v>
      </c>
      <c r="C36" s="162">
        <v>86</v>
      </c>
      <c r="D36" s="133" t="s">
        <v>110</v>
      </c>
      <c r="E36" s="370">
        <f aca="true" t="shared" si="19" ref="E36:E67">W36+Z36+AC36+AF36+AI36+AL36+AO36</f>
        <v>0.038206018518518514</v>
      </c>
      <c r="F36" s="371">
        <f aca="true" t="shared" si="20" ref="F36:F67">IF(E37&gt;E36,E37-E36,"")</f>
        <v>0.003356481481481481</v>
      </c>
      <c r="G36" s="371"/>
      <c r="H36" s="372">
        <f aca="true" t="shared" si="21" ref="H36:H67">X36+AA36+AD36+AG36+AJ36+AM36+AP36</f>
        <v>12</v>
      </c>
      <c r="I36" s="373">
        <f aca="true" t="shared" si="22" ref="I36:I67">E36/H36</f>
        <v>0.0031838348765432095</v>
      </c>
      <c r="J36" s="149">
        <v>10</v>
      </c>
      <c r="K36" s="132"/>
      <c r="L36" s="133"/>
      <c r="M36" s="133">
        <v>11</v>
      </c>
      <c r="N36" s="132"/>
      <c r="O36" s="133"/>
      <c r="P36" s="134"/>
      <c r="Q36" s="134"/>
      <c r="R36" s="151" t="s">
        <v>145</v>
      </c>
      <c r="S36" s="152" t="s">
        <v>58</v>
      </c>
      <c r="T36" s="135">
        <v>1969</v>
      </c>
      <c r="U36" s="135" t="str">
        <f aca="true" t="shared" si="23" ref="U36:U67">IF(S36="M",BA36,BB36)</f>
        <v>M40</v>
      </c>
      <c r="V36" s="137" t="s">
        <v>69</v>
      </c>
      <c r="W36" s="278">
        <v>0.019710648148148147</v>
      </c>
      <c r="X36" s="155">
        <v>6</v>
      </c>
      <c r="Y36" s="145">
        <f>W36/X36</f>
        <v>0.003285108024691358</v>
      </c>
      <c r="Z36" s="277"/>
      <c r="AA36" s="155"/>
      <c r="AB36" s="145"/>
      <c r="AC36" s="118"/>
      <c r="AD36" s="155"/>
      <c r="AE36" s="145"/>
      <c r="AF36" s="156">
        <v>0.01849537037037037</v>
      </c>
      <c r="AG36" s="155">
        <v>6</v>
      </c>
      <c r="AH36" s="145">
        <f>AF36/AG36</f>
        <v>0.003082561728395062</v>
      </c>
      <c r="AI36" s="118"/>
      <c r="AJ36" s="155"/>
      <c r="AK36" s="145"/>
      <c r="AL36" s="119"/>
      <c r="AM36" s="155"/>
      <c r="AN36" s="577"/>
      <c r="AO36" s="630"/>
      <c r="AP36" s="564"/>
      <c r="AQ36" s="565"/>
      <c r="AR36" s="581"/>
      <c r="AS36" s="157"/>
      <c r="AT36" s="145" t="e">
        <f t="shared" si="12"/>
        <v>#DIV/0!</v>
      </c>
      <c r="AU36" s="279">
        <v>1</v>
      </c>
      <c r="AV36" s="375"/>
      <c r="AW36" s="376"/>
      <c r="AX36" s="375"/>
      <c r="AY36" s="377"/>
      <c r="AZ36" s="208">
        <f aca="true" t="shared" si="24" ref="AZ36:AZ67">$AZ$2-T36</f>
        <v>40</v>
      </c>
      <c r="BA36" s="209" t="str">
        <f aca="true" t="shared" si="25" ref="BA36:BA67">IF(AND(S36="M",AZ36&lt;=19),"M16",IF(AND(S36="M",AZ36&lt;=29),"M20",IF(AND(S36="M",AZ36&lt;=39),"M30",IF(AND(S36="M",AZ36&lt;=49),"M40",IF(AND(S36="M",AZ36&lt;=59),"M50",IF(AND(S36="M",AZ36&lt;=69),"M60",IF(AND(S36="M",AZ36&lt;=99),"M70")))))))</f>
        <v>M40</v>
      </c>
      <c r="BB36" s="196" t="b">
        <f aca="true" t="shared" si="26" ref="BB36:BB67">IF(AND(S36="K",AZ36&lt;=35),"K16",IF(AND(S36="K",AZ36&lt;=49),"K36",IF(AND(S36="K",AZ36&lt;=99),"K50")))</f>
        <v>0</v>
      </c>
      <c r="BC36" s="469">
        <f aca="true" t="shared" si="27" ref="BC36:BC67">AQ36*6</f>
        <v>0</v>
      </c>
    </row>
    <row r="37" spans="1:65" s="310" customFormat="1" ht="11.25" customHeight="1">
      <c r="A37" s="147">
        <f t="shared" si="18"/>
        <v>34</v>
      </c>
      <c r="B37" s="245">
        <v>34</v>
      </c>
      <c r="C37" s="148">
        <v>59</v>
      </c>
      <c r="D37" s="149" t="s">
        <v>163</v>
      </c>
      <c r="E37" s="92">
        <f t="shared" si="19"/>
        <v>0.041562499999999995</v>
      </c>
      <c r="F37" s="93">
        <f t="shared" si="20"/>
        <v>0.0009953703703703756</v>
      </c>
      <c r="G37" s="93"/>
      <c r="H37" s="94">
        <f t="shared" si="21"/>
        <v>12</v>
      </c>
      <c r="I37" s="95">
        <f t="shared" si="22"/>
        <v>0.0034635416666666664</v>
      </c>
      <c r="J37" s="149"/>
      <c r="K37" s="150"/>
      <c r="L37" s="149">
        <v>17</v>
      </c>
      <c r="M37" s="149">
        <v>19</v>
      </c>
      <c r="N37" s="150"/>
      <c r="O37" s="149"/>
      <c r="P37" s="151"/>
      <c r="Q37" s="151"/>
      <c r="R37" s="151" t="s">
        <v>145</v>
      </c>
      <c r="S37" s="152" t="s">
        <v>58</v>
      </c>
      <c r="T37" s="152">
        <v>1982</v>
      </c>
      <c r="U37" s="153" t="str">
        <f t="shared" si="23"/>
        <v>M20</v>
      </c>
      <c r="V37" s="154" t="s">
        <v>71</v>
      </c>
      <c r="W37" s="276"/>
      <c r="X37" s="155"/>
      <c r="Y37" s="145"/>
      <c r="Z37" s="275"/>
      <c r="AA37" s="155"/>
      <c r="AB37" s="145"/>
      <c r="AC37" s="118">
        <v>0.021319444444444443</v>
      </c>
      <c r="AD37" s="155">
        <v>6</v>
      </c>
      <c r="AE37" s="145">
        <f>AC37/AD37</f>
        <v>0.0035532407407407405</v>
      </c>
      <c r="AF37" s="156">
        <v>0.020243055555555552</v>
      </c>
      <c r="AG37" s="155">
        <v>6</v>
      </c>
      <c r="AH37" s="145">
        <f>AF37/AG37</f>
        <v>0.003373842592592592</v>
      </c>
      <c r="AI37" s="118"/>
      <c r="AJ37" s="155"/>
      <c r="AK37" s="145"/>
      <c r="AL37" s="123"/>
      <c r="AM37" s="155"/>
      <c r="AN37" s="577"/>
      <c r="AO37" s="604"/>
      <c r="AP37" s="564"/>
      <c r="AQ37" s="565"/>
      <c r="AR37" s="585"/>
      <c r="AS37" s="157"/>
      <c r="AT37" s="145" t="e">
        <f t="shared" si="12"/>
        <v>#DIV/0!</v>
      </c>
      <c r="AU37" s="111">
        <v>1</v>
      </c>
      <c r="AV37" s="158"/>
      <c r="AW37" s="159"/>
      <c r="AX37" s="158"/>
      <c r="AY37" s="160"/>
      <c r="AZ37" s="215">
        <f t="shared" si="24"/>
        <v>27</v>
      </c>
      <c r="BA37" s="216" t="str">
        <f t="shared" si="25"/>
        <v>M20</v>
      </c>
      <c r="BB37" s="217" t="b">
        <f t="shared" si="26"/>
        <v>0</v>
      </c>
      <c r="BC37" s="469">
        <f t="shared" si="27"/>
        <v>0</v>
      </c>
      <c r="BD37" s="307"/>
      <c r="BE37" s="307"/>
      <c r="BF37" s="307"/>
      <c r="BG37" s="307"/>
      <c r="BH37" s="307"/>
      <c r="BI37" s="307"/>
      <c r="BJ37" s="307"/>
      <c r="BK37" s="307"/>
      <c r="BL37" s="307"/>
      <c r="BM37" s="307"/>
    </row>
    <row r="38" spans="1:55" ht="11.25" customHeight="1">
      <c r="A38" s="384">
        <f t="shared" si="18"/>
        <v>35</v>
      </c>
      <c r="B38" s="381" t="s">
        <v>257</v>
      </c>
      <c r="C38" s="284">
        <v>48</v>
      </c>
      <c r="D38" s="285" t="s">
        <v>130</v>
      </c>
      <c r="E38" s="286">
        <f t="shared" si="19"/>
        <v>0.04255787037037037</v>
      </c>
      <c r="F38" s="287">
        <f t="shared" si="20"/>
        <v>0.005891203703703704</v>
      </c>
      <c r="G38" s="287"/>
      <c r="H38" s="288">
        <f t="shared" si="21"/>
        <v>12</v>
      </c>
      <c r="I38" s="289">
        <f t="shared" si="22"/>
        <v>0.0035464891975308644</v>
      </c>
      <c r="J38" s="290"/>
      <c r="K38" s="291">
        <v>15</v>
      </c>
      <c r="L38" s="285"/>
      <c r="M38" s="285"/>
      <c r="N38" s="291"/>
      <c r="O38" s="285">
        <v>24</v>
      </c>
      <c r="P38" s="357"/>
      <c r="Q38" s="357"/>
      <c r="R38" s="292" t="s">
        <v>145</v>
      </c>
      <c r="S38" s="293" t="s">
        <v>72</v>
      </c>
      <c r="T38" s="294">
        <v>1986</v>
      </c>
      <c r="U38" s="295" t="str">
        <f t="shared" si="23"/>
        <v>K16</v>
      </c>
      <c r="V38" s="296" t="s">
        <v>131</v>
      </c>
      <c r="W38" s="297"/>
      <c r="X38" s="298"/>
      <c r="Y38" s="299"/>
      <c r="Z38" s="300">
        <v>0.020625</v>
      </c>
      <c r="AA38" s="298">
        <v>6</v>
      </c>
      <c r="AB38" s="299">
        <f>Z38/AA38</f>
        <v>0.0034375</v>
      </c>
      <c r="AC38" s="301"/>
      <c r="AD38" s="298"/>
      <c r="AE38" s="299"/>
      <c r="AF38" s="302"/>
      <c r="AG38" s="298"/>
      <c r="AH38" s="299"/>
      <c r="AI38" s="301"/>
      <c r="AJ38" s="298"/>
      <c r="AK38" s="299"/>
      <c r="AL38" s="303">
        <v>0.02193287037037037</v>
      </c>
      <c r="AM38" s="298">
        <v>6</v>
      </c>
      <c r="AN38" s="466">
        <f>AL38/AM38</f>
        <v>0.0036554783950617283</v>
      </c>
      <c r="AO38" s="631"/>
      <c r="AP38" s="566"/>
      <c r="AQ38" s="567"/>
      <c r="AR38" s="582"/>
      <c r="AS38" s="304"/>
      <c r="AT38" s="299" t="e">
        <f t="shared" si="12"/>
        <v>#DIV/0!</v>
      </c>
      <c r="AU38" s="305">
        <v>1</v>
      </c>
      <c r="AV38" s="313"/>
      <c r="AW38" s="314"/>
      <c r="AX38" s="313"/>
      <c r="AY38" s="315"/>
      <c r="AZ38" s="311">
        <f t="shared" si="24"/>
        <v>23</v>
      </c>
      <c r="BA38" s="312" t="b">
        <f t="shared" si="25"/>
        <v>0</v>
      </c>
      <c r="BB38" s="309" t="str">
        <f t="shared" si="26"/>
        <v>K16</v>
      </c>
      <c r="BC38" s="469">
        <f t="shared" si="27"/>
        <v>0</v>
      </c>
    </row>
    <row r="39" spans="1:55" ht="11.25" customHeight="1">
      <c r="A39" s="147">
        <f t="shared" si="18"/>
        <v>36</v>
      </c>
      <c r="B39" s="245">
        <v>36</v>
      </c>
      <c r="C39" s="162">
        <v>38</v>
      </c>
      <c r="D39" s="133" t="s">
        <v>115</v>
      </c>
      <c r="E39" s="92">
        <f t="shared" si="19"/>
        <v>0.048449074074074075</v>
      </c>
      <c r="F39" s="93">
        <f t="shared" si="20"/>
      </c>
      <c r="G39" s="93"/>
      <c r="H39" s="94">
        <f t="shared" si="21"/>
        <v>12</v>
      </c>
      <c r="I39" s="95">
        <f t="shared" si="22"/>
        <v>0.004037422839506173</v>
      </c>
      <c r="J39" s="149">
        <v>20</v>
      </c>
      <c r="K39" s="132"/>
      <c r="L39" s="133">
        <v>27</v>
      </c>
      <c r="M39" s="133"/>
      <c r="N39" s="132"/>
      <c r="O39" s="133"/>
      <c r="P39" s="134"/>
      <c r="Q39" s="134"/>
      <c r="R39" s="151" t="s">
        <v>145</v>
      </c>
      <c r="S39" s="152" t="s">
        <v>58</v>
      </c>
      <c r="T39" s="135">
        <v>1975</v>
      </c>
      <c r="U39" s="136" t="str">
        <f t="shared" si="23"/>
        <v>M30</v>
      </c>
      <c r="V39" s="137" t="s">
        <v>71</v>
      </c>
      <c r="W39" s="143">
        <v>0.023483796296296298</v>
      </c>
      <c r="X39" s="155">
        <v>6</v>
      </c>
      <c r="Y39" s="145">
        <f>W39/X39</f>
        <v>0.003913966049382716</v>
      </c>
      <c r="Z39" s="144"/>
      <c r="AA39" s="155"/>
      <c r="AB39" s="145"/>
      <c r="AC39" s="118">
        <v>0.02496527777777778</v>
      </c>
      <c r="AD39" s="155">
        <v>6</v>
      </c>
      <c r="AE39" s="145">
        <f>AC39/AD39</f>
        <v>0.00416087962962963</v>
      </c>
      <c r="AF39" s="156"/>
      <c r="AG39" s="155"/>
      <c r="AH39" s="145"/>
      <c r="AI39" s="118"/>
      <c r="AJ39" s="155"/>
      <c r="AK39" s="145"/>
      <c r="AL39" s="119"/>
      <c r="AM39" s="155"/>
      <c r="AN39" s="577"/>
      <c r="AO39" s="600"/>
      <c r="AP39" s="564"/>
      <c r="AQ39" s="565"/>
      <c r="AR39" s="584"/>
      <c r="AS39" s="157"/>
      <c r="AT39" s="145" t="e">
        <f t="shared" si="12"/>
        <v>#DIV/0!</v>
      </c>
      <c r="AU39" s="111">
        <v>1</v>
      </c>
      <c r="AV39" s="164"/>
      <c r="AW39" s="165"/>
      <c r="AX39" s="164"/>
      <c r="AY39" s="166"/>
      <c r="AZ39" s="196">
        <f t="shared" si="24"/>
        <v>34</v>
      </c>
      <c r="BA39" s="196" t="str">
        <f t="shared" si="25"/>
        <v>M30</v>
      </c>
      <c r="BB39" s="196" t="b">
        <f t="shared" si="26"/>
        <v>0</v>
      </c>
      <c r="BC39" s="469">
        <f t="shared" si="27"/>
        <v>0</v>
      </c>
    </row>
    <row r="40" spans="1:55" ht="11.25" customHeight="1">
      <c r="A40" s="147">
        <f t="shared" si="18"/>
        <v>37</v>
      </c>
      <c r="B40" s="245">
        <v>37</v>
      </c>
      <c r="C40" s="162">
        <v>111</v>
      </c>
      <c r="D40" s="133" t="s">
        <v>241</v>
      </c>
      <c r="E40" s="92">
        <f t="shared" si="19"/>
        <v>0.01875</v>
      </c>
      <c r="F40" s="93">
        <f t="shared" si="20"/>
      </c>
      <c r="G40" s="93"/>
      <c r="H40" s="94">
        <f t="shared" si="21"/>
        <v>6.195</v>
      </c>
      <c r="I40" s="95">
        <f t="shared" si="22"/>
        <v>0.003026634382566586</v>
      </c>
      <c r="J40" s="149"/>
      <c r="K40" s="132"/>
      <c r="L40" s="133"/>
      <c r="M40" s="133"/>
      <c r="N40" s="132"/>
      <c r="O40" s="133"/>
      <c r="P40" s="134">
        <v>9</v>
      </c>
      <c r="Q40" s="134"/>
      <c r="R40" s="151" t="s">
        <v>145</v>
      </c>
      <c r="S40" s="152" t="s">
        <v>58</v>
      </c>
      <c r="T40" s="135">
        <v>1969</v>
      </c>
      <c r="U40" s="136" t="str">
        <f t="shared" si="23"/>
        <v>M40</v>
      </c>
      <c r="V40" s="137" t="s">
        <v>69</v>
      </c>
      <c r="W40" s="143"/>
      <c r="X40" s="155"/>
      <c r="Y40" s="145"/>
      <c r="Z40" s="144"/>
      <c r="AA40" s="155"/>
      <c r="AB40" s="145"/>
      <c r="AC40" s="118"/>
      <c r="AD40" s="155"/>
      <c r="AE40" s="145"/>
      <c r="AF40" s="156"/>
      <c r="AG40" s="155"/>
      <c r="AH40" s="145"/>
      <c r="AI40" s="118"/>
      <c r="AJ40" s="155"/>
      <c r="AK40" s="145"/>
      <c r="AL40" s="119"/>
      <c r="AM40" s="155"/>
      <c r="AN40" s="577"/>
      <c r="AO40" s="601">
        <v>0.01875</v>
      </c>
      <c r="AP40" s="564">
        <v>6.195</v>
      </c>
      <c r="AQ40" s="565">
        <f>AO40/AP40</f>
        <v>0.003026634382566586</v>
      </c>
      <c r="AR40" s="581"/>
      <c r="AS40" s="157"/>
      <c r="AT40" s="145"/>
      <c r="AU40" s="112">
        <v>1</v>
      </c>
      <c r="AV40" s="625"/>
      <c r="AW40" s="626"/>
      <c r="AX40" s="625"/>
      <c r="AY40" s="627"/>
      <c r="AZ40" s="496">
        <f t="shared" si="24"/>
        <v>40</v>
      </c>
      <c r="BA40" s="496" t="str">
        <f t="shared" si="25"/>
        <v>M40</v>
      </c>
      <c r="BB40" s="496" t="b">
        <f t="shared" si="26"/>
        <v>0</v>
      </c>
      <c r="BC40" s="469">
        <f t="shared" si="27"/>
        <v>0.018159806295399514</v>
      </c>
    </row>
    <row r="41" spans="1:55" ht="11.25" customHeight="1">
      <c r="A41" s="147">
        <f t="shared" si="18"/>
        <v>38</v>
      </c>
      <c r="B41" s="245">
        <v>38</v>
      </c>
      <c r="C41" s="162">
        <v>101</v>
      </c>
      <c r="D41" s="133" t="s">
        <v>226</v>
      </c>
      <c r="E41" s="92">
        <f t="shared" si="19"/>
        <v>0.01636574074074074</v>
      </c>
      <c r="F41" s="93">
        <f t="shared" si="20"/>
        <v>0.0008912037037037066</v>
      </c>
      <c r="G41" s="93"/>
      <c r="H41" s="94">
        <f t="shared" si="21"/>
        <v>6</v>
      </c>
      <c r="I41" s="95">
        <f t="shared" si="22"/>
        <v>0.0027276234567901233</v>
      </c>
      <c r="J41" s="149"/>
      <c r="K41" s="132"/>
      <c r="L41" s="133"/>
      <c r="M41" s="133"/>
      <c r="N41" s="132">
        <v>3</v>
      </c>
      <c r="O41" s="133"/>
      <c r="P41" s="134"/>
      <c r="Q41" s="134"/>
      <c r="R41" s="151" t="s">
        <v>145</v>
      </c>
      <c r="S41" s="152" t="s">
        <v>58</v>
      </c>
      <c r="T41" s="135">
        <v>1962</v>
      </c>
      <c r="U41" s="136" t="str">
        <f t="shared" si="23"/>
        <v>M40</v>
      </c>
      <c r="V41" s="137" t="s">
        <v>227</v>
      </c>
      <c r="W41" s="143"/>
      <c r="X41" s="155"/>
      <c r="Y41" s="145"/>
      <c r="Z41" s="144"/>
      <c r="AA41" s="155"/>
      <c r="AB41" s="145"/>
      <c r="AC41" s="118"/>
      <c r="AD41" s="155"/>
      <c r="AE41" s="145"/>
      <c r="AF41" s="156"/>
      <c r="AG41" s="155"/>
      <c r="AH41" s="145"/>
      <c r="AI41" s="118">
        <v>0.01636574074074074</v>
      </c>
      <c r="AJ41" s="155">
        <v>6</v>
      </c>
      <c r="AK41" s="145">
        <f>AI41/AJ41</f>
        <v>0.0027276234567901233</v>
      </c>
      <c r="AL41" s="119"/>
      <c r="AM41" s="155"/>
      <c r="AN41" s="577"/>
      <c r="AO41" s="601"/>
      <c r="AP41" s="564"/>
      <c r="AQ41" s="565"/>
      <c r="AR41" s="581"/>
      <c r="AS41" s="157"/>
      <c r="AT41" s="145" t="e">
        <f aca="true" t="shared" si="28" ref="AT41:AT72">AR41/AS41</f>
        <v>#DIV/0!</v>
      </c>
      <c r="AU41" s="221">
        <v>1</v>
      </c>
      <c r="AV41" s="158"/>
      <c r="AW41" s="159"/>
      <c r="AX41" s="158"/>
      <c r="AY41" s="160"/>
      <c r="AZ41" s="196">
        <f t="shared" si="24"/>
        <v>47</v>
      </c>
      <c r="BA41" s="196" t="str">
        <f t="shared" si="25"/>
        <v>M40</v>
      </c>
      <c r="BB41" s="196" t="b">
        <f t="shared" si="26"/>
        <v>0</v>
      </c>
      <c r="BC41" s="469">
        <f t="shared" si="27"/>
        <v>0</v>
      </c>
    </row>
    <row r="42" spans="1:55" ht="11.25" customHeight="1">
      <c r="A42" s="147">
        <f t="shared" si="18"/>
        <v>39</v>
      </c>
      <c r="B42" s="245">
        <v>39</v>
      </c>
      <c r="C42" s="162">
        <v>57</v>
      </c>
      <c r="D42" s="133" t="s">
        <v>141</v>
      </c>
      <c r="E42" s="92">
        <f t="shared" si="19"/>
        <v>0.017256944444444446</v>
      </c>
      <c r="F42" s="93">
        <f t="shared" si="20"/>
        <v>0.00016203703703703345</v>
      </c>
      <c r="G42" s="93"/>
      <c r="H42" s="94">
        <f t="shared" si="21"/>
        <v>6</v>
      </c>
      <c r="I42" s="95">
        <f t="shared" si="22"/>
        <v>0.0028761574074074076</v>
      </c>
      <c r="J42" s="149"/>
      <c r="K42" s="132">
        <v>5</v>
      </c>
      <c r="L42" s="133"/>
      <c r="M42" s="133"/>
      <c r="N42" s="132"/>
      <c r="O42" s="133"/>
      <c r="P42" s="134"/>
      <c r="Q42" s="134"/>
      <c r="R42" s="151" t="s">
        <v>145</v>
      </c>
      <c r="S42" s="152" t="s">
        <v>58</v>
      </c>
      <c r="T42" s="135">
        <v>1955</v>
      </c>
      <c r="U42" s="136" t="str">
        <f t="shared" si="23"/>
        <v>M50</v>
      </c>
      <c r="V42" s="137" t="s">
        <v>69</v>
      </c>
      <c r="W42" s="143"/>
      <c r="X42" s="155"/>
      <c r="Y42" s="145"/>
      <c r="Z42" s="144">
        <v>0.017256944444444446</v>
      </c>
      <c r="AA42" s="155">
        <v>6</v>
      </c>
      <c r="AB42" s="145">
        <f>Z42/AA42</f>
        <v>0.0028761574074074076</v>
      </c>
      <c r="AC42" s="118"/>
      <c r="AD42" s="155"/>
      <c r="AE42" s="145"/>
      <c r="AF42" s="156"/>
      <c r="AG42" s="155"/>
      <c r="AH42" s="145"/>
      <c r="AI42" s="118"/>
      <c r="AJ42" s="155"/>
      <c r="AK42" s="145"/>
      <c r="AL42" s="119"/>
      <c r="AM42" s="155"/>
      <c r="AN42" s="577"/>
      <c r="AO42" s="601"/>
      <c r="AP42" s="564"/>
      <c r="AQ42" s="565"/>
      <c r="AR42" s="581"/>
      <c r="AS42" s="157"/>
      <c r="AT42" s="145" t="e">
        <f t="shared" si="28"/>
        <v>#DIV/0!</v>
      </c>
      <c r="AU42" s="111">
        <v>1</v>
      </c>
      <c r="AV42" s="158"/>
      <c r="AW42" s="159"/>
      <c r="AX42" s="158"/>
      <c r="AY42" s="160"/>
      <c r="AZ42" s="208">
        <f t="shared" si="24"/>
        <v>54</v>
      </c>
      <c r="BA42" s="209" t="str">
        <f t="shared" si="25"/>
        <v>M50</v>
      </c>
      <c r="BB42" s="196" t="b">
        <f t="shared" si="26"/>
        <v>0</v>
      </c>
      <c r="BC42" s="469">
        <f t="shared" si="27"/>
        <v>0</v>
      </c>
    </row>
    <row r="43" spans="1:55" ht="11.25" customHeight="1">
      <c r="A43" s="147">
        <f t="shared" si="18"/>
        <v>40</v>
      </c>
      <c r="B43" s="245">
        <v>40</v>
      </c>
      <c r="C43" s="162">
        <v>28</v>
      </c>
      <c r="D43" s="133" t="s">
        <v>103</v>
      </c>
      <c r="E43" s="92">
        <f t="shared" si="19"/>
        <v>0.01741898148148148</v>
      </c>
      <c r="F43" s="93">
        <f t="shared" si="20"/>
        <v>0.0011689814814814826</v>
      </c>
      <c r="G43" s="93"/>
      <c r="H43" s="94">
        <f t="shared" si="21"/>
        <v>6</v>
      </c>
      <c r="I43" s="95">
        <f t="shared" si="22"/>
        <v>0.0029031635802469133</v>
      </c>
      <c r="J43" s="149">
        <v>3</v>
      </c>
      <c r="K43" s="132"/>
      <c r="L43" s="133"/>
      <c r="M43" s="133"/>
      <c r="N43" s="132"/>
      <c r="O43" s="133"/>
      <c r="P43" s="134"/>
      <c r="Q43" s="134"/>
      <c r="R43" s="151" t="s">
        <v>145</v>
      </c>
      <c r="S43" s="152" t="s">
        <v>58</v>
      </c>
      <c r="T43" s="135">
        <v>1979</v>
      </c>
      <c r="U43" s="136" t="str">
        <f t="shared" si="23"/>
        <v>M30</v>
      </c>
      <c r="V43" s="137" t="s">
        <v>71</v>
      </c>
      <c r="W43" s="143">
        <v>0.01741898148148148</v>
      </c>
      <c r="X43" s="155">
        <v>6</v>
      </c>
      <c r="Y43" s="145">
        <f>W43/X43</f>
        <v>0.0029031635802469133</v>
      </c>
      <c r="Z43" s="144"/>
      <c r="AA43" s="155"/>
      <c r="AB43" s="145"/>
      <c r="AC43" s="118"/>
      <c r="AD43" s="155"/>
      <c r="AE43" s="145"/>
      <c r="AF43" s="156"/>
      <c r="AG43" s="155"/>
      <c r="AH43" s="145"/>
      <c r="AI43" s="118"/>
      <c r="AJ43" s="155"/>
      <c r="AK43" s="145"/>
      <c r="AL43" s="119"/>
      <c r="AM43" s="155"/>
      <c r="AN43" s="577"/>
      <c r="AO43" s="600"/>
      <c r="AP43" s="564"/>
      <c r="AQ43" s="565"/>
      <c r="AR43" s="584"/>
      <c r="AS43" s="157"/>
      <c r="AT43" s="145" t="e">
        <f t="shared" si="28"/>
        <v>#DIV/0!</v>
      </c>
      <c r="AU43" s="221">
        <v>1</v>
      </c>
      <c r="AV43" s="164"/>
      <c r="AW43" s="165"/>
      <c r="AX43" s="164"/>
      <c r="AY43" s="166"/>
      <c r="AZ43" s="208">
        <f t="shared" si="24"/>
        <v>30</v>
      </c>
      <c r="BA43" s="209" t="str">
        <f t="shared" si="25"/>
        <v>M30</v>
      </c>
      <c r="BB43" s="196" t="b">
        <f t="shared" si="26"/>
        <v>0</v>
      </c>
      <c r="BC43" s="469">
        <f t="shared" si="27"/>
        <v>0</v>
      </c>
    </row>
    <row r="44" spans="1:55" ht="11.25" customHeight="1">
      <c r="A44" s="147">
        <f t="shared" si="18"/>
        <v>41</v>
      </c>
      <c r="B44" s="245">
        <v>41</v>
      </c>
      <c r="C44" s="162">
        <v>91</v>
      </c>
      <c r="D44" s="133" t="s">
        <v>214</v>
      </c>
      <c r="E44" s="92">
        <f t="shared" si="19"/>
        <v>0.018587962962962962</v>
      </c>
      <c r="F44" s="93">
        <f t="shared" si="20"/>
        <v>0.0008449074074074088</v>
      </c>
      <c r="G44" s="93"/>
      <c r="H44" s="94">
        <f t="shared" si="21"/>
        <v>6</v>
      </c>
      <c r="I44" s="95">
        <f t="shared" si="22"/>
        <v>0.0030979938271604936</v>
      </c>
      <c r="J44" s="149"/>
      <c r="K44" s="132"/>
      <c r="L44" s="133"/>
      <c r="M44" s="133"/>
      <c r="N44" s="132">
        <v>7</v>
      </c>
      <c r="O44" s="133"/>
      <c r="P44" s="134"/>
      <c r="Q44" s="134"/>
      <c r="R44" s="151" t="s">
        <v>145</v>
      </c>
      <c r="S44" s="152" t="s">
        <v>58</v>
      </c>
      <c r="T44" s="135">
        <v>1958</v>
      </c>
      <c r="U44" s="136" t="str">
        <f t="shared" si="23"/>
        <v>M50</v>
      </c>
      <c r="V44" s="137" t="s">
        <v>69</v>
      </c>
      <c r="W44" s="143"/>
      <c r="X44" s="155"/>
      <c r="Y44" s="145"/>
      <c r="Z44" s="144"/>
      <c r="AA44" s="155"/>
      <c r="AB44" s="145"/>
      <c r="AC44" s="118"/>
      <c r="AD44" s="155"/>
      <c r="AE44" s="145"/>
      <c r="AF44" s="156"/>
      <c r="AG44" s="155"/>
      <c r="AH44" s="145"/>
      <c r="AI44" s="118">
        <v>0.018587962962962962</v>
      </c>
      <c r="AJ44" s="155">
        <v>6</v>
      </c>
      <c r="AK44" s="145">
        <f>AI44/AJ44</f>
        <v>0.0030979938271604936</v>
      </c>
      <c r="AL44" s="119"/>
      <c r="AM44" s="155"/>
      <c r="AN44" s="577"/>
      <c r="AO44" s="601"/>
      <c r="AP44" s="564"/>
      <c r="AQ44" s="565"/>
      <c r="AR44" s="581"/>
      <c r="AS44" s="157"/>
      <c r="AT44" s="145" t="e">
        <f t="shared" si="28"/>
        <v>#DIV/0!</v>
      </c>
      <c r="AU44" s="111">
        <v>1</v>
      </c>
      <c r="AV44" s="158"/>
      <c r="AW44" s="159"/>
      <c r="AX44" s="158"/>
      <c r="AY44" s="160"/>
      <c r="AZ44" s="196">
        <f t="shared" si="24"/>
        <v>51</v>
      </c>
      <c r="BA44" s="196" t="str">
        <f t="shared" si="25"/>
        <v>M50</v>
      </c>
      <c r="BB44" s="196" t="b">
        <f t="shared" si="26"/>
        <v>0</v>
      </c>
      <c r="BC44" s="469">
        <f t="shared" si="27"/>
        <v>0</v>
      </c>
    </row>
    <row r="45" spans="1:55" ht="11.25" customHeight="1">
      <c r="A45" s="147">
        <f t="shared" si="18"/>
        <v>42</v>
      </c>
      <c r="B45" s="245">
        <v>42</v>
      </c>
      <c r="C45" s="162">
        <v>100</v>
      </c>
      <c r="D45" s="133" t="s">
        <v>225</v>
      </c>
      <c r="E45" s="92">
        <f t="shared" si="19"/>
        <v>0.01943287037037037</v>
      </c>
      <c r="F45" s="93">
        <f t="shared" si="20"/>
        <v>0.00024305555555555539</v>
      </c>
      <c r="G45" s="93"/>
      <c r="H45" s="94">
        <f t="shared" si="21"/>
        <v>6</v>
      </c>
      <c r="I45" s="95">
        <f t="shared" si="22"/>
        <v>0.003238811728395062</v>
      </c>
      <c r="J45" s="149"/>
      <c r="K45" s="132"/>
      <c r="L45" s="133"/>
      <c r="M45" s="133"/>
      <c r="N45" s="132">
        <v>14</v>
      </c>
      <c r="O45" s="133"/>
      <c r="P45" s="134"/>
      <c r="Q45" s="134"/>
      <c r="R45" s="151" t="s">
        <v>145</v>
      </c>
      <c r="S45" s="152" t="s">
        <v>58</v>
      </c>
      <c r="T45" s="135">
        <v>1973</v>
      </c>
      <c r="U45" s="136" t="str">
        <f t="shared" si="23"/>
        <v>M30</v>
      </c>
      <c r="V45" s="137" t="s">
        <v>69</v>
      </c>
      <c r="W45" s="143"/>
      <c r="X45" s="155"/>
      <c r="Y45" s="145"/>
      <c r="Z45" s="144"/>
      <c r="AA45" s="155"/>
      <c r="AB45" s="145"/>
      <c r="AC45" s="121"/>
      <c r="AD45" s="155"/>
      <c r="AE45" s="145"/>
      <c r="AF45" s="169"/>
      <c r="AG45" s="155"/>
      <c r="AH45" s="145"/>
      <c r="AI45" s="121">
        <v>0.01943287037037037</v>
      </c>
      <c r="AJ45" s="138">
        <v>6</v>
      </c>
      <c r="AK45" s="145">
        <f>AI45/AJ45</f>
        <v>0.003238811728395062</v>
      </c>
      <c r="AL45" s="119"/>
      <c r="AM45" s="155"/>
      <c r="AN45" s="577"/>
      <c r="AO45" s="597"/>
      <c r="AP45" s="564"/>
      <c r="AQ45" s="568"/>
      <c r="AR45" s="581"/>
      <c r="AS45" s="170"/>
      <c r="AT45" s="145" t="e">
        <f t="shared" si="28"/>
        <v>#DIV/0!</v>
      </c>
      <c r="AU45" s="111">
        <v>1</v>
      </c>
      <c r="AV45" s="158"/>
      <c r="AW45" s="159"/>
      <c r="AX45" s="158"/>
      <c r="AY45" s="160"/>
      <c r="AZ45" s="196">
        <f t="shared" si="24"/>
        <v>36</v>
      </c>
      <c r="BA45" s="196" t="str">
        <f t="shared" si="25"/>
        <v>M30</v>
      </c>
      <c r="BB45" s="196" t="b">
        <f t="shared" si="26"/>
        <v>0</v>
      </c>
      <c r="BC45" s="469">
        <f t="shared" si="27"/>
        <v>0</v>
      </c>
    </row>
    <row r="46" spans="1:55" ht="11.25" customHeight="1">
      <c r="A46" s="147">
        <f t="shared" si="18"/>
        <v>43</v>
      </c>
      <c r="B46" s="245">
        <v>43</v>
      </c>
      <c r="C46" s="148">
        <v>67</v>
      </c>
      <c r="D46" s="149" t="s">
        <v>175</v>
      </c>
      <c r="E46" s="92">
        <f t="shared" si="19"/>
        <v>0.019675925925925927</v>
      </c>
      <c r="F46" s="93">
        <f t="shared" si="20"/>
        <v>0.0005208333333333315</v>
      </c>
      <c r="G46" s="93"/>
      <c r="H46" s="94">
        <f t="shared" si="21"/>
        <v>6</v>
      </c>
      <c r="I46" s="95">
        <f t="shared" si="22"/>
        <v>0.0032793209876543212</v>
      </c>
      <c r="J46" s="149"/>
      <c r="K46" s="150"/>
      <c r="L46" s="149">
        <v>13</v>
      </c>
      <c r="M46" s="149"/>
      <c r="N46" s="150"/>
      <c r="O46" s="149"/>
      <c r="P46" s="151"/>
      <c r="Q46" s="134"/>
      <c r="R46" s="151" t="s">
        <v>145</v>
      </c>
      <c r="S46" s="152" t="s">
        <v>58</v>
      </c>
      <c r="T46" s="152">
        <v>1960</v>
      </c>
      <c r="U46" s="153" t="str">
        <f t="shared" si="23"/>
        <v>M40</v>
      </c>
      <c r="V46" s="154" t="s">
        <v>69</v>
      </c>
      <c r="W46" s="278"/>
      <c r="X46" s="155"/>
      <c r="Y46" s="145"/>
      <c r="Z46" s="277"/>
      <c r="AA46" s="155"/>
      <c r="AB46" s="145"/>
      <c r="AC46" s="118">
        <v>0.019675925925925927</v>
      </c>
      <c r="AD46" s="155">
        <v>6</v>
      </c>
      <c r="AE46" s="145">
        <f>AC46/AD46</f>
        <v>0.0032793209876543212</v>
      </c>
      <c r="AF46" s="156"/>
      <c r="AG46" s="155"/>
      <c r="AH46" s="145"/>
      <c r="AI46" s="118"/>
      <c r="AJ46" s="155"/>
      <c r="AK46" s="145"/>
      <c r="AL46" s="440"/>
      <c r="AM46" s="155"/>
      <c r="AN46" s="577"/>
      <c r="AO46" s="603"/>
      <c r="AP46" s="564"/>
      <c r="AQ46" s="568"/>
      <c r="AR46" s="581"/>
      <c r="AS46" s="168"/>
      <c r="AT46" s="145" t="e">
        <f t="shared" si="28"/>
        <v>#DIV/0!</v>
      </c>
      <c r="AU46" s="465">
        <v>1</v>
      </c>
      <c r="AV46" s="280"/>
      <c r="AW46" s="281"/>
      <c r="AX46" s="280"/>
      <c r="AY46" s="282"/>
      <c r="AZ46" s="208">
        <f t="shared" si="24"/>
        <v>49</v>
      </c>
      <c r="BA46" s="209" t="str">
        <f t="shared" si="25"/>
        <v>M40</v>
      </c>
      <c r="BB46" s="196" t="b">
        <f t="shared" si="26"/>
        <v>0</v>
      </c>
      <c r="BC46" s="469">
        <f t="shared" si="27"/>
        <v>0</v>
      </c>
    </row>
    <row r="47" spans="1:55" ht="11.25" customHeight="1">
      <c r="A47" s="147">
        <f t="shared" si="18"/>
        <v>44</v>
      </c>
      <c r="B47" s="245">
        <v>44</v>
      </c>
      <c r="C47" s="152">
        <v>93</v>
      </c>
      <c r="D47" s="149" t="s">
        <v>217</v>
      </c>
      <c r="E47" s="92">
        <f t="shared" si="19"/>
        <v>0.020196759259259258</v>
      </c>
      <c r="F47" s="93">
        <f t="shared" si="20"/>
        <v>0.0002546296296296324</v>
      </c>
      <c r="G47" s="93"/>
      <c r="H47" s="94">
        <f t="shared" si="21"/>
        <v>6</v>
      </c>
      <c r="I47" s="95">
        <f t="shared" si="22"/>
        <v>0.0033661265432098765</v>
      </c>
      <c r="J47" s="149"/>
      <c r="K47" s="150"/>
      <c r="L47" s="149"/>
      <c r="M47" s="149"/>
      <c r="N47" s="150">
        <v>17</v>
      </c>
      <c r="O47" s="149"/>
      <c r="P47" s="151"/>
      <c r="Q47" s="151"/>
      <c r="R47" s="151" t="s">
        <v>145</v>
      </c>
      <c r="S47" s="152" t="s">
        <v>58</v>
      </c>
      <c r="T47" s="152">
        <v>1951</v>
      </c>
      <c r="U47" s="153" t="str">
        <f t="shared" si="23"/>
        <v>M50</v>
      </c>
      <c r="V47" s="154" t="s">
        <v>216</v>
      </c>
      <c r="W47" s="425"/>
      <c r="X47" s="155"/>
      <c r="Y47" s="145"/>
      <c r="Z47" s="426"/>
      <c r="AA47" s="155"/>
      <c r="AB47" s="145"/>
      <c r="AC47" s="118"/>
      <c r="AD47" s="155"/>
      <c r="AE47" s="145"/>
      <c r="AF47" s="156"/>
      <c r="AG47" s="155"/>
      <c r="AH47" s="145"/>
      <c r="AI47" s="118">
        <v>0.020196759259259258</v>
      </c>
      <c r="AJ47" s="155">
        <v>6</v>
      </c>
      <c r="AK47" s="145">
        <f>AI47/AJ47</f>
        <v>0.0033661265432098765</v>
      </c>
      <c r="AL47" s="618"/>
      <c r="AM47" s="155"/>
      <c r="AN47" s="577"/>
      <c r="AO47" s="603"/>
      <c r="AP47" s="564"/>
      <c r="AQ47" s="565"/>
      <c r="AR47" s="585"/>
      <c r="AS47" s="168"/>
      <c r="AT47" s="145" t="e">
        <f t="shared" si="28"/>
        <v>#DIV/0!</v>
      </c>
      <c r="AU47" s="111">
        <v>1</v>
      </c>
      <c r="AV47" s="158"/>
      <c r="AW47" s="159"/>
      <c r="AX47" s="158"/>
      <c r="AY47" s="160"/>
      <c r="AZ47" s="217">
        <f t="shared" si="24"/>
        <v>58</v>
      </c>
      <c r="BA47" s="217" t="str">
        <f t="shared" si="25"/>
        <v>M50</v>
      </c>
      <c r="BB47" s="217" t="b">
        <f t="shared" si="26"/>
        <v>0</v>
      </c>
      <c r="BC47" s="469">
        <f t="shared" si="27"/>
        <v>0</v>
      </c>
    </row>
    <row r="48" spans="1:55" ht="11.25" customHeight="1">
      <c r="A48" s="283">
        <f t="shared" si="18"/>
        <v>45</v>
      </c>
      <c r="B48" s="381" t="s">
        <v>258</v>
      </c>
      <c r="C48" s="739">
        <v>109</v>
      </c>
      <c r="D48" s="740" t="s">
        <v>239</v>
      </c>
      <c r="E48" s="286">
        <f t="shared" si="19"/>
        <v>0.02045138888888889</v>
      </c>
      <c r="F48" s="287">
        <f t="shared" si="20"/>
        <v>0.0007175925925925926</v>
      </c>
      <c r="G48" s="287"/>
      <c r="H48" s="288">
        <f t="shared" si="21"/>
        <v>6</v>
      </c>
      <c r="I48" s="289">
        <f t="shared" si="22"/>
        <v>0.0034085648148148152</v>
      </c>
      <c r="J48" s="740"/>
      <c r="K48" s="741"/>
      <c r="L48" s="740"/>
      <c r="M48" s="740"/>
      <c r="N48" s="741"/>
      <c r="O48" s="740">
        <v>13</v>
      </c>
      <c r="P48" s="742"/>
      <c r="Q48" s="742"/>
      <c r="R48" s="742" t="s">
        <v>145</v>
      </c>
      <c r="S48" s="743" t="s">
        <v>72</v>
      </c>
      <c r="T48" s="743">
        <v>1971</v>
      </c>
      <c r="U48" s="744" t="str">
        <f t="shared" si="23"/>
        <v>K36</v>
      </c>
      <c r="V48" s="745" t="s">
        <v>69</v>
      </c>
      <c r="W48" s="446"/>
      <c r="X48" s="447"/>
      <c r="Y48" s="448"/>
      <c r="Z48" s="449"/>
      <c r="AA48" s="447"/>
      <c r="AB48" s="438"/>
      <c r="AC48" s="451"/>
      <c r="AD48" s="447"/>
      <c r="AE48" s="438"/>
      <c r="AF48" s="453"/>
      <c r="AG48" s="447"/>
      <c r="AH48" s="448"/>
      <c r="AI48" s="451"/>
      <c r="AJ48" s="447"/>
      <c r="AK48" s="438"/>
      <c r="AL48" s="503">
        <v>0.02045138888888889</v>
      </c>
      <c r="AM48" s="746">
        <v>6</v>
      </c>
      <c r="AN48" s="747">
        <f>AL48/AM48</f>
        <v>0.0034085648148148152</v>
      </c>
      <c r="AO48" s="602"/>
      <c r="AP48" s="748"/>
      <c r="AQ48" s="749"/>
      <c r="AR48" s="750"/>
      <c r="AS48" s="751"/>
      <c r="AT48" s="752" t="e">
        <f t="shared" si="28"/>
        <v>#DIV/0!</v>
      </c>
      <c r="AU48" s="305">
        <v>1</v>
      </c>
      <c r="AV48" s="313"/>
      <c r="AW48" s="314"/>
      <c r="AX48" s="313"/>
      <c r="AY48" s="315"/>
      <c r="AZ48" s="753">
        <f t="shared" si="24"/>
        <v>38</v>
      </c>
      <c r="BA48" s="753" t="b">
        <f t="shared" si="25"/>
        <v>0</v>
      </c>
      <c r="BB48" s="753" t="str">
        <f t="shared" si="26"/>
        <v>K36</v>
      </c>
      <c r="BC48" s="469">
        <f t="shared" si="27"/>
        <v>0</v>
      </c>
    </row>
    <row r="49" spans="1:55" ht="11.25" customHeight="1">
      <c r="A49" s="391">
        <f t="shared" si="18"/>
        <v>46</v>
      </c>
      <c r="B49" s="427">
        <v>46</v>
      </c>
      <c r="C49" s="135">
        <v>104</v>
      </c>
      <c r="D49" s="133" t="s">
        <v>234</v>
      </c>
      <c r="E49" s="370">
        <f t="shared" si="19"/>
        <v>0.021168981481481483</v>
      </c>
      <c r="F49" s="371">
        <f t="shared" si="20"/>
        <v>5.787037037037132E-05</v>
      </c>
      <c r="G49" s="371"/>
      <c r="H49" s="372">
        <f t="shared" si="21"/>
        <v>6</v>
      </c>
      <c r="I49" s="373">
        <f t="shared" si="22"/>
        <v>0.003528163580246914</v>
      </c>
      <c r="J49" s="133"/>
      <c r="K49" s="132"/>
      <c r="L49" s="133"/>
      <c r="M49" s="133"/>
      <c r="N49" s="132"/>
      <c r="O49" s="133">
        <v>17</v>
      </c>
      <c r="P49" s="134"/>
      <c r="Q49" s="134"/>
      <c r="R49" s="134" t="s">
        <v>145</v>
      </c>
      <c r="S49" s="135" t="s">
        <v>58</v>
      </c>
      <c r="T49" s="135">
        <v>1996</v>
      </c>
      <c r="U49" s="136" t="str">
        <f t="shared" si="23"/>
        <v>M16</v>
      </c>
      <c r="V49" s="137" t="s">
        <v>232</v>
      </c>
      <c r="W49" s="433"/>
      <c r="X49" s="434"/>
      <c r="Y49" s="435"/>
      <c r="Z49" s="436"/>
      <c r="AA49" s="434"/>
      <c r="AB49" s="435"/>
      <c r="AC49" s="437"/>
      <c r="AD49" s="434"/>
      <c r="AE49" s="435"/>
      <c r="AF49" s="439"/>
      <c r="AG49" s="434"/>
      <c r="AH49" s="435"/>
      <c r="AI49" s="437"/>
      <c r="AJ49" s="434"/>
      <c r="AK49" s="435"/>
      <c r="AL49" s="440">
        <v>0.021168981481481483</v>
      </c>
      <c r="AM49" s="138">
        <v>6</v>
      </c>
      <c r="AN49" s="401">
        <f>AL49/AM49</f>
        <v>0.003528163580246914</v>
      </c>
      <c r="AO49" s="606"/>
      <c r="AP49" s="570"/>
      <c r="AQ49" s="568"/>
      <c r="AR49" s="581"/>
      <c r="AS49" s="170"/>
      <c r="AT49" s="139" t="e">
        <f t="shared" si="28"/>
        <v>#DIV/0!</v>
      </c>
      <c r="AU49" s="402">
        <v>1</v>
      </c>
      <c r="AV49" s="406"/>
      <c r="AW49" s="407"/>
      <c r="AX49" s="406"/>
      <c r="AY49" s="408"/>
      <c r="AZ49" s="196">
        <f t="shared" si="24"/>
        <v>13</v>
      </c>
      <c r="BA49" s="196" t="str">
        <f t="shared" si="25"/>
        <v>M16</v>
      </c>
      <c r="BB49" s="196" t="b">
        <f t="shared" si="26"/>
        <v>0</v>
      </c>
      <c r="BC49" s="469">
        <f t="shared" si="27"/>
        <v>0</v>
      </c>
    </row>
    <row r="50" spans="1:55" ht="11.25" customHeight="1">
      <c r="A50" s="428">
        <f t="shared" si="18"/>
        <v>47</v>
      </c>
      <c r="B50" s="245">
        <v>47</v>
      </c>
      <c r="C50" s="409">
        <v>78</v>
      </c>
      <c r="D50" s="410" t="s">
        <v>192</v>
      </c>
      <c r="E50" s="92">
        <f t="shared" si="19"/>
        <v>0.021226851851851854</v>
      </c>
      <c r="F50" s="93">
        <f t="shared" si="20"/>
        <v>2.314814814814714E-05</v>
      </c>
      <c r="G50" s="93"/>
      <c r="H50" s="94">
        <f t="shared" si="21"/>
        <v>6</v>
      </c>
      <c r="I50" s="95">
        <f t="shared" si="22"/>
        <v>0.003537808641975309</v>
      </c>
      <c r="J50" s="410"/>
      <c r="K50" s="411"/>
      <c r="L50" s="410"/>
      <c r="M50" s="410">
        <v>24</v>
      </c>
      <c r="N50" s="411"/>
      <c r="O50" s="410"/>
      <c r="P50" s="412"/>
      <c r="Q50" s="412"/>
      <c r="R50" s="412" t="s">
        <v>145</v>
      </c>
      <c r="S50" s="413" t="s">
        <v>58</v>
      </c>
      <c r="T50" s="413">
        <v>1993</v>
      </c>
      <c r="U50" s="414" t="str">
        <f t="shared" si="23"/>
        <v>M16</v>
      </c>
      <c r="V50" s="415" t="s">
        <v>187</v>
      </c>
      <c r="W50" s="416"/>
      <c r="X50" s="417"/>
      <c r="Y50" s="418"/>
      <c r="Z50" s="419"/>
      <c r="AA50" s="417"/>
      <c r="AB50" s="145"/>
      <c r="AC50" s="420"/>
      <c r="AD50" s="417"/>
      <c r="AE50" s="145"/>
      <c r="AF50" s="421">
        <v>0.021226851851851854</v>
      </c>
      <c r="AG50" s="417">
        <v>6</v>
      </c>
      <c r="AH50" s="418">
        <f>AF50/AG50</f>
        <v>0.003537808641975309</v>
      </c>
      <c r="AI50" s="420"/>
      <c r="AJ50" s="417"/>
      <c r="AK50" s="145"/>
      <c r="AL50" s="441"/>
      <c r="AM50" s="417"/>
      <c r="AN50" s="422"/>
      <c r="AO50" s="604"/>
      <c r="AP50" s="569"/>
      <c r="AQ50" s="605"/>
      <c r="AR50" s="588"/>
      <c r="AS50" s="423"/>
      <c r="AT50" s="418" t="e">
        <f t="shared" si="28"/>
        <v>#DIV/0!</v>
      </c>
      <c r="AU50" s="111">
        <v>1</v>
      </c>
      <c r="AV50" s="164"/>
      <c r="AW50" s="165"/>
      <c r="AX50" s="164"/>
      <c r="AY50" s="166"/>
      <c r="AZ50" s="424">
        <f t="shared" si="24"/>
        <v>16</v>
      </c>
      <c r="BA50" s="424" t="str">
        <f t="shared" si="25"/>
        <v>M16</v>
      </c>
      <c r="BB50" s="424" t="b">
        <f t="shared" si="26"/>
        <v>0</v>
      </c>
      <c r="BC50" s="469">
        <f t="shared" si="27"/>
        <v>0</v>
      </c>
    </row>
    <row r="51" spans="1:55" ht="11.25" customHeight="1">
      <c r="A51" s="391">
        <f t="shared" si="18"/>
        <v>48</v>
      </c>
      <c r="B51" s="427">
        <v>48</v>
      </c>
      <c r="C51" s="162">
        <v>92</v>
      </c>
      <c r="D51" s="133" t="s">
        <v>215</v>
      </c>
      <c r="E51" s="370">
        <f t="shared" si="19"/>
        <v>0.02125</v>
      </c>
      <c r="F51" s="371">
        <f t="shared" si="20"/>
        <v>0.00021990740740740825</v>
      </c>
      <c r="G51" s="371"/>
      <c r="H51" s="372">
        <f t="shared" si="21"/>
        <v>6</v>
      </c>
      <c r="I51" s="373">
        <f t="shared" si="22"/>
        <v>0.003541666666666667</v>
      </c>
      <c r="J51" s="133"/>
      <c r="K51" s="132"/>
      <c r="L51" s="133"/>
      <c r="M51" s="133"/>
      <c r="N51" s="132">
        <v>22</v>
      </c>
      <c r="O51" s="133"/>
      <c r="P51" s="134"/>
      <c r="Q51" s="134"/>
      <c r="R51" s="134" t="s">
        <v>145</v>
      </c>
      <c r="S51" s="135" t="s">
        <v>58</v>
      </c>
      <c r="T51" s="135">
        <v>1951</v>
      </c>
      <c r="U51" s="136" t="str">
        <f t="shared" si="23"/>
        <v>M50</v>
      </c>
      <c r="V51" s="137" t="s">
        <v>216</v>
      </c>
      <c r="W51" s="399"/>
      <c r="X51" s="138"/>
      <c r="Y51" s="139"/>
      <c r="Z51" s="400"/>
      <c r="AA51" s="138"/>
      <c r="AB51" s="139"/>
      <c r="AC51" s="121"/>
      <c r="AD51" s="138"/>
      <c r="AE51" s="139"/>
      <c r="AF51" s="169"/>
      <c r="AG51" s="138"/>
      <c r="AH51" s="139"/>
      <c r="AI51" s="121">
        <v>0.02125</v>
      </c>
      <c r="AJ51" s="138">
        <v>6</v>
      </c>
      <c r="AK51" s="139">
        <f>AI51/AJ51</f>
        <v>0.003541666666666667</v>
      </c>
      <c r="AL51" s="440"/>
      <c r="AM51" s="138"/>
      <c r="AN51" s="401"/>
      <c r="AO51" s="606"/>
      <c r="AP51" s="570"/>
      <c r="AQ51" s="568"/>
      <c r="AR51" s="581"/>
      <c r="AS51" s="170"/>
      <c r="AT51" s="139" t="e">
        <f t="shared" si="28"/>
        <v>#DIV/0!</v>
      </c>
      <c r="AU51" s="402">
        <v>1</v>
      </c>
      <c r="AV51" s="406"/>
      <c r="AW51" s="407"/>
      <c r="AX51" s="406"/>
      <c r="AY51" s="408"/>
      <c r="AZ51" s="196">
        <f t="shared" si="24"/>
        <v>58</v>
      </c>
      <c r="BA51" s="196" t="str">
        <f t="shared" si="25"/>
        <v>M50</v>
      </c>
      <c r="BB51" s="196" t="b">
        <f t="shared" si="26"/>
        <v>0</v>
      </c>
      <c r="BC51" s="469">
        <f t="shared" si="27"/>
        <v>0</v>
      </c>
    </row>
    <row r="52" spans="1:65" s="310" customFormat="1" ht="11.25" customHeight="1">
      <c r="A52" s="391">
        <f t="shared" si="18"/>
        <v>49</v>
      </c>
      <c r="B52" s="245">
        <v>49</v>
      </c>
      <c r="C52" s="409">
        <v>103</v>
      </c>
      <c r="D52" s="410" t="s">
        <v>233</v>
      </c>
      <c r="E52" s="92">
        <f t="shared" si="19"/>
        <v>0.02146990740740741</v>
      </c>
      <c r="F52" s="93">
        <f t="shared" si="20"/>
        <v>0.000439814814814813</v>
      </c>
      <c r="G52" s="93"/>
      <c r="H52" s="94">
        <f t="shared" si="21"/>
        <v>6</v>
      </c>
      <c r="I52" s="95">
        <f t="shared" si="22"/>
        <v>0.0035783179012345684</v>
      </c>
      <c r="J52" s="410"/>
      <c r="K52" s="411"/>
      <c r="L52" s="410"/>
      <c r="M52" s="410"/>
      <c r="N52" s="411"/>
      <c r="O52" s="410">
        <v>21</v>
      </c>
      <c r="P52" s="412"/>
      <c r="Q52" s="412"/>
      <c r="R52" s="412" t="s">
        <v>145</v>
      </c>
      <c r="S52" s="413" t="s">
        <v>58</v>
      </c>
      <c r="T52" s="413">
        <v>1996</v>
      </c>
      <c r="U52" s="414" t="str">
        <f t="shared" si="23"/>
        <v>M16</v>
      </c>
      <c r="V52" s="415" t="s">
        <v>232</v>
      </c>
      <c r="W52" s="446"/>
      <c r="X52" s="447"/>
      <c r="Y52" s="448"/>
      <c r="Z52" s="449"/>
      <c r="AA52" s="447"/>
      <c r="AB52" s="438"/>
      <c r="AC52" s="451"/>
      <c r="AD52" s="447"/>
      <c r="AE52" s="438"/>
      <c r="AF52" s="453"/>
      <c r="AG52" s="447"/>
      <c r="AH52" s="448"/>
      <c r="AI52" s="451"/>
      <c r="AJ52" s="447"/>
      <c r="AK52" s="438"/>
      <c r="AL52" s="441">
        <v>0.02146990740740741</v>
      </c>
      <c r="AM52" s="417">
        <v>6</v>
      </c>
      <c r="AN52" s="422">
        <f>AL52/AM52</f>
        <v>0.0035783179012345684</v>
      </c>
      <c r="AO52" s="604"/>
      <c r="AP52" s="569"/>
      <c r="AQ52" s="605"/>
      <c r="AR52" s="587"/>
      <c r="AS52" s="423"/>
      <c r="AT52" s="418" t="e">
        <f t="shared" si="28"/>
        <v>#DIV/0!</v>
      </c>
      <c r="AU52" s="111">
        <v>1</v>
      </c>
      <c r="AV52" s="158"/>
      <c r="AW52" s="159"/>
      <c r="AX52" s="158"/>
      <c r="AY52" s="160"/>
      <c r="AZ52" s="424">
        <f t="shared" si="24"/>
        <v>13</v>
      </c>
      <c r="BA52" s="424" t="str">
        <f t="shared" si="25"/>
        <v>M16</v>
      </c>
      <c r="BB52" s="424" t="b">
        <f t="shared" si="26"/>
        <v>0</v>
      </c>
      <c r="BC52" s="469">
        <f t="shared" si="27"/>
        <v>0</v>
      </c>
      <c r="BD52" s="307"/>
      <c r="BE52" s="307"/>
      <c r="BF52" s="307"/>
      <c r="BG52" s="307"/>
      <c r="BH52" s="307"/>
      <c r="BI52" s="307"/>
      <c r="BJ52" s="307"/>
      <c r="BK52" s="307"/>
      <c r="BL52" s="307"/>
      <c r="BM52" s="307"/>
    </row>
    <row r="53" spans="1:55" ht="11.25" customHeight="1">
      <c r="A53" s="391">
        <f t="shared" si="18"/>
        <v>50</v>
      </c>
      <c r="B53" s="245">
        <v>50</v>
      </c>
      <c r="C53" s="135">
        <v>102</v>
      </c>
      <c r="D53" s="133" t="s">
        <v>230</v>
      </c>
      <c r="E53" s="92">
        <f t="shared" si="19"/>
        <v>0.021909722222222223</v>
      </c>
      <c r="F53" s="93">
        <f t="shared" si="20"/>
        <v>0.0017361111111111119</v>
      </c>
      <c r="G53" s="93"/>
      <c r="H53" s="94">
        <f t="shared" si="21"/>
        <v>6</v>
      </c>
      <c r="I53" s="95">
        <f t="shared" si="22"/>
        <v>0.0036516203703703706</v>
      </c>
      <c r="J53" s="133"/>
      <c r="K53" s="132"/>
      <c r="L53" s="133"/>
      <c r="M53" s="133"/>
      <c r="N53" s="132"/>
      <c r="O53" s="133">
        <v>23</v>
      </c>
      <c r="P53" s="134"/>
      <c r="Q53" s="134"/>
      <c r="R53" s="134" t="s">
        <v>145</v>
      </c>
      <c r="S53" s="135" t="s">
        <v>58</v>
      </c>
      <c r="T53" s="135">
        <v>1949</v>
      </c>
      <c r="U53" s="136" t="str">
        <f t="shared" si="23"/>
        <v>M60</v>
      </c>
      <c r="V53" s="137" t="s">
        <v>224</v>
      </c>
      <c r="W53" s="433"/>
      <c r="X53" s="434"/>
      <c r="Y53" s="435"/>
      <c r="Z53" s="436"/>
      <c r="AA53" s="434"/>
      <c r="AB53" s="438"/>
      <c r="AC53" s="437"/>
      <c r="AD53" s="434"/>
      <c r="AE53" s="438"/>
      <c r="AF53" s="439"/>
      <c r="AG53" s="434"/>
      <c r="AH53" s="435"/>
      <c r="AI53" s="437"/>
      <c r="AJ53" s="434"/>
      <c r="AK53" s="438"/>
      <c r="AL53" s="440">
        <v>0.021909722222222223</v>
      </c>
      <c r="AM53" s="138">
        <v>6</v>
      </c>
      <c r="AN53" s="401">
        <f>AL53/AM53</f>
        <v>0.0036516203703703706</v>
      </c>
      <c r="AO53" s="606"/>
      <c r="AP53" s="570"/>
      <c r="AQ53" s="568"/>
      <c r="AR53" s="581"/>
      <c r="AS53" s="170"/>
      <c r="AT53" s="139" t="e">
        <f t="shared" si="28"/>
        <v>#DIV/0!</v>
      </c>
      <c r="AU53" s="402">
        <v>1</v>
      </c>
      <c r="AV53" s="406"/>
      <c r="AW53" s="407"/>
      <c r="AX53" s="406"/>
      <c r="AY53" s="408"/>
      <c r="AZ53" s="196">
        <f t="shared" si="24"/>
        <v>60</v>
      </c>
      <c r="BA53" s="196" t="str">
        <f t="shared" si="25"/>
        <v>M60</v>
      </c>
      <c r="BB53" s="196" t="b">
        <f t="shared" si="26"/>
        <v>0</v>
      </c>
      <c r="BC53" s="469">
        <f t="shared" si="27"/>
        <v>0</v>
      </c>
    </row>
    <row r="54" spans="1:55" ht="11.25" customHeight="1">
      <c r="A54" s="391">
        <f t="shared" si="18"/>
        <v>51</v>
      </c>
      <c r="B54" s="245">
        <v>51</v>
      </c>
      <c r="C54" s="409">
        <v>66</v>
      </c>
      <c r="D54" s="410" t="s">
        <v>174</v>
      </c>
      <c r="E54" s="92">
        <f t="shared" si="19"/>
        <v>0.023645833333333335</v>
      </c>
      <c r="F54" s="93">
        <f t="shared" si="20"/>
        <v>0.000775462962962957</v>
      </c>
      <c r="G54" s="93"/>
      <c r="H54" s="94">
        <f t="shared" si="21"/>
        <v>6</v>
      </c>
      <c r="I54" s="95">
        <f t="shared" si="22"/>
        <v>0.0039409722222222224</v>
      </c>
      <c r="J54" s="410"/>
      <c r="K54" s="411"/>
      <c r="L54" s="410">
        <v>26</v>
      </c>
      <c r="M54" s="410"/>
      <c r="N54" s="411"/>
      <c r="O54" s="410"/>
      <c r="P54" s="412"/>
      <c r="Q54" s="412"/>
      <c r="R54" s="412" t="s">
        <v>145</v>
      </c>
      <c r="S54" s="413" t="s">
        <v>58</v>
      </c>
      <c r="T54" s="413">
        <v>1985</v>
      </c>
      <c r="U54" s="414" t="str">
        <f t="shared" si="23"/>
        <v>M20</v>
      </c>
      <c r="V54" s="415" t="s">
        <v>71</v>
      </c>
      <c r="W54" s="416"/>
      <c r="X54" s="417"/>
      <c r="Y54" s="418"/>
      <c r="Z54" s="419"/>
      <c r="AA54" s="417"/>
      <c r="AB54" s="145"/>
      <c r="AC54" s="420">
        <v>0.023645833333333335</v>
      </c>
      <c r="AD54" s="417">
        <v>6</v>
      </c>
      <c r="AE54" s="145">
        <f>AC54/AD54</f>
        <v>0.0039409722222222224</v>
      </c>
      <c r="AF54" s="421"/>
      <c r="AG54" s="417"/>
      <c r="AH54" s="418"/>
      <c r="AI54" s="420"/>
      <c r="AJ54" s="417"/>
      <c r="AK54" s="145"/>
      <c r="AL54" s="441"/>
      <c r="AM54" s="417"/>
      <c r="AN54" s="422"/>
      <c r="AO54" s="604"/>
      <c r="AP54" s="569"/>
      <c r="AQ54" s="605"/>
      <c r="AR54" s="587"/>
      <c r="AS54" s="423"/>
      <c r="AT54" s="418" t="e">
        <f t="shared" si="28"/>
        <v>#DIV/0!</v>
      </c>
      <c r="AU54" s="111">
        <v>1</v>
      </c>
      <c r="AV54" s="158"/>
      <c r="AW54" s="159"/>
      <c r="AX54" s="158"/>
      <c r="AY54" s="160"/>
      <c r="AZ54" s="628">
        <f t="shared" si="24"/>
        <v>24</v>
      </c>
      <c r="BA54" s="629" t="str">
        <f t="shared" si="25"/>
        <v>M20</v>
      </c>
      <c r="BB54" s="424" t="b">
        <f t="shared" si="26"/>
        <v>0</v>
      </c>
      <c r="BC54" s="469">
        <f t="shared" si="27"/>
        <v>0</v>
      </c>
    </row>
    <row r="55" spans="1:55" ht="11.25" customHeight="1">
      <c r="A55" s="147">
        <f t="shared" si="18"/>
        <v>52</v>
      </c>
      <c r="B55" s="245">
        <v>52</v>
      </c>
      <c r="C55" s="135">
        <v>77</v>
      </c>
      <c r="D55" s="133" t="s">
        <v>186</v>
      </c>
      <c r="E55" s="92">
        <f t="shared" si="19"/>
        <v>0.02442129629629629</v>
      </c>
      <c r="F55" s="93">
        <f t="shared" si="20"/>
      </c>
      <c r="G55" s="93"/>
      <c r="H55" s="94">
        <f t="shared" si="21"/>
        <v>6</v>
      </c>
      <c r="I55" s="95">
        <f t="shared" si="22"/>
        <v>0.0040702160493827156</v>
      </c>
      <c r="J55" s="133"/>
      <c r="K55" s="132"/>
      <c r="L55" s="133"/>
      <c r="M55" s="133">
        <v>31</v>
      </c>
      <c r="N55" s="132"/>
      <c r="O55" s="133"/>
      <c r="P55" s="134"/>
      <c r="Q55" s="134"/>
      <c r="R55" s="134" t="s">
        <v>145</v>
      </c>
      <c r="S55" s="135" t="s">
        <v>58</v>
      </c>
      <c r="T55" s="135">
        <v>1991</v>
      </c>
      <c r="U55" s="136" t="str">
        <f t="shared" si="23"/>
        <v>M16</v>
      </c>
      <c r="V55" s="137" t="s">
        <v>187</v>
      </c>
      <c r="W55" s="399"/>
      <c r="X55" s="138"/>
      <c r="Y55" s="139"/>
      <c r="Z55" s="400"/>
      <c r="AA55" s="138"/>
      <c r="AB55" s="145"/>
      <c r="AC55" s="121"/>
      <c r="AD55" s="138"/>
      <c r="AE55" s="145"/>
      <c r="AF55" s="169">
        <v>0.02442129629629629</v>
      </c>
      <c r="AG55" s="138">
        <v>6</v>
      </c>
      <c r="AH55" s="139">
        <f>AF55/AG55</f>
        <v>0.0040702160493827156</v>
      </c>
      <c r="AI55" s="121"/>
      <c r="AJ55" s="138"/>
      <c r="AK55" s="145"/>
      <c r="AL55" s="441"/>
      <c r="AM55" s="417"/>
      <c r="AN55" s="401"/>
      <c r="AO55" s="606"/>
      <c r="AP55" s="570"/>
      <c r="AQ55" s="568"/>
      <c r="AR55" s="584"/>
      <c r="AS55" s="170"/>
      <c r="AT55" s="139" t="e">
        <f t="shared" si="28"/>
        <v>#DIV/0!</v>
      </c>
      <c r="AU55" s="402">
        <v>1</v>
      </c>
      <c r="AV55" s="403"/>
      <c r="AW55" s="404"/>
      <c r="AX55" s="403"/>
      <c r="AY55" s="405"/>
      <c r="AZ55" s="196">
        <f t="shared" si="24"/>
        <v>18</v>
      </c>
      <c r="BA55" s="196" t="str">
        <f t="shared" si="25"/>
        <v>M16</v>
      </c>
      <c r="BB55" s="196" t="b">
        <f t="shared" si="26"/>
        <v>0</v>
      </c>
      <c r="BC55" s="469">
        <f t="shared" si="27"/>
        <v>0</v>
      </c>
    </row>
    <row r="56" spans="1:55" ht="11.25" customHeight="1">
      <c r="A56" s="147">
        <f t="shared" si="18"/>
        <v>53</v>
      </c>
      <c r="B56" s="245">
        <v>53</v>
      </c>
      <c r="C56" s="148">
        <v>79</v>
      </c>
      <c r="D56" s="149" t="s">
        <v>193</v>
      </c>
      <c r="E56" s="92">
        <f t="shared" si="19"/>
        <v>0.02442129629629629</v>
      </c>
      <c r="F56" s="93">
        <f t="shared" si="20"/>
        <v>0.0018981481481481488</v>
      </c>
      <c r="G56" s="93"/>
      <c r="H56" s="94">
        <f t="shared" si="21"/>
        <v>6</v>
      </c>
      <c r="I56" s="95">
        <f t="shared" si="22"/>
        <v>0.0040702160493827156</v>
      </c>
      <c r="J56" s="149"/>
      <c r="K56" s="150"/>
      <c r="L56" s="149"/>
      <c r="M56" s="149">
        <v>32</v>
      </c>
      <c r="N56" s="150"/>
      <c r="O56" s="149"/>
      <c r="P56" s="151"/>
      <c r="Q56" s="151"/>
      <c r="R56" s="151" t="s">
        <v>145</v>
      </c>
      <c r="S56" s="152" t="s">
        <v>58</v>
      </c>
      <c r="T56" s="152">
        <v>1991</v>
      </c>
      <c r="U56" s="153" t="str">
        <f t="shared" si="23"/>
        <v>M16</v>
      </c>
      <c r="V56" s="154" t="s">
        <v>187</v>
      </c>
      <c r="W56" s="425"/>
      <c r="X56" s="155"/>
      <c r="Y56" s="145"/>
      <c r="Z56" s="426"/>
      <c r="AA56" s="155"/>
      <c r="AB56" s="145"/>
      <c r="AC56" s="118"/>
      <c r="AD56" s="155"/>
      <c r="AE56" s="145"/>
      <c r="AF56" s="156">
        <v>0.02442129629629629</v>
      </c>
      <c r="AG56" s="155">
        <v>6</v>
      </c>
      <c r="AH56" s="145">
        <f>AF56/AG56</f>
        <v>0.0040702160493827156</v>
      </c>
      <c r="AI56" s="121"/>
      <c r="AJ56" s="155"/>
      <c r="AK56" s="145"/>
      <c r="AL56" s="618"/>
      <c r="AM56" s="155"/>
      <c r="AN56" s="577"/>
      <c r="AO56" s="603"/>
      <c r="AP56" s="564"/>
      <c r="AQ56" s="565"/>
      <c r="AR56" s="622"/>
      <c r="AS56" s="168"/>
      <c r="AT56" s="145" t="e">
        <f t="shared" si="28"/>
        <v>#DIV/0!</v>
      </c>
      <c r="AU56" s="279">
        <v>1</v>
      </c>
      <c r="AV56" s="375"/>
      <c r="AW56" s="376"/>
      <c r="AX56" s="375"/>
      <c r="AY56" s="377"/>
      <c r="AZ56" s="217">
        <f t="shared" si="24"/>
        <v>18</v>
      </c>
      <c r="BA56" s="217" t="str">
        <f t="shared" si="25"/>
        <v>M16</v>
      </c>
      <c r="BB56" s="217" t="b">
        <f t="shared" si="26"/>
        <v>0</v>
      </c>
      <c r="BC56" s="754">
        <f t="shared" si="27"/>
        <v>0</v>
      </c>
    </row>
    <row r="57" spans="1:65" s="317" customFormat="1" ht="11.25" customHeight="1" thickBot="1">
      <c r="A57" s="755">
        <f t="shared" si="18"/>
        <v>54</v>
      </c>
      <c r="B57" s="756">
        <v>54</v>
      </c>
      <c r="C57" s="757">
        <v>108</v>
      </c>
      <c r="D57" s="758" t="s">
        <v>238</v>
      </c>
      <c r="E57" s="759">
        <f t="shared" si="19"/>
        <v>0.02631944444444444</v>
      </c>
      <c r="F57" s="760">
        <f t="shared" si="20"/>
        <v>0.25065972222222227</v>
      </c>
      <c r="G57" s="760"/>
      <c r="H57" s="761">
        <f t="shared" si="21"/>
        <v>6</v>
      </c>
      <c r="I57" s="762">
        <f t="shared" si="22"/>
        <v>0.004386574074074073</v>
      </c>
      <c r="J57" s="758"/>
      <c r="K57" s="763"/>
      <c r="L57" s="758"/>
      <c r="M57" s="758"/>
      <c r="N57" s="763"/>
      <c r="O57" s="758">
        <v>29</v>
      </c>
      <c r="P57" s="764"/>
      <c r="Q57" s="764"/>
      <c r="R57" s="764" t="s">
        <v>145</v>
      </c>
      <c r="S57" s="757" t="s">
        <v>58</v>
      </c>
      <c r="T57" s="757">
        <v>1995</v>
      </c>
      <c r="U57" s="765" t="str">
        <f t="shared" si="23"/>
        <v>M16</v>
      </c>
      <c r="V57" s="766" t="s">
        <v>87</v>
      </c>
      <c r="W57" s="767"/>
      <c r="X57" s="768"/>
      <c r="Y57" s="769"/>
      <c r="Z57" s="770"/>
      <c r="AA57" s="768"/>
      <c r="AB57" s="769"/>
      <c r="AC57" s="467"/>
      <c r="AD57" s="768"/>
      <c r="AE57" s="769"/>
      <c r="AF57" s="771"/>
      <c r="AG57" s="768"/>
      <c r="AH57" s="769"/>
      <c r="AI57" s="467"/>
      <c r="AJ57" s="768"/>
      <c r="AK57" s="769"/>
      <c r="AL57" s="772">
        <v>0.02631944444444444</v>
      </c>
      <c r="AM57" s="773">
        <v>6</v>
      </c>
      <c r="AN57" s="774">
        <f aca="true" t="shared" si="29" ref="AN57:AN68">AL57/AM57</f>
        <v>0.004386574074074073</v>
      </c>
      <c r="AO57" s="775"/>
      <c r="AP57" s="776"/>
      <c r="AQ57" s="777"/>
      <c r="AR57" s="778"/>
      <c r="AS57" s="779"/>
      <c r="AT57" s="780" t="e">
        <f t="shared" si="28"/>
        <v>#DIV/0!</v>
      </c>
      <c r="AU57" s="781">
        <v>1</v>
      </c>
      <c r="AV57" s="782"/>
      <c r="AW57" s="783"/>
      <c r="AX57" s="782"/>
      <c r="AY57" s="784"/>
      <c r="AZ57" s="785">
        <f t="shared" si="24"/>
        <v>14</v>
      </c>
      <c r="BA57" s="785" t="str">
        <f t="shared" si="25"/>
        <v>M16</v>
      </c>
      <c r="BB57" s="785" t="b">
        <f t="shared" si="26"/>
        <v>0</v>
      </c>
      <c r="BC57" s="786">
        <f t="shared" si="27"/>
        <v>0</v>
      </c>
      <c r="BD57" s="316"/>
      <c r="BE57" s="316"/>
      <c r="BF57" s="316"/>
      <c r="BG57" s="316"/>
      <c r="BH57" s="316"/>
      <c r="BI57" s="316"/>
      <c r="BJ57" s="316"/>
      <c r="BK57" s="316"/>
      <c r="BL57" s="316"/>
      <c r="BM57" s="316"/>
    </row>
    <row r="58" spans="1:65" s="254" customFormat="1" ht="11.25" customHeight="1" thickTop="1">
      <c r="A58" s="852">
        <f t="shared" si="18"/>
        <v>55</v>
      </c>
      <c r="B58" s="787">
        <v>1</v>
      </c>
      <c r="C58" s="788">
        <v>5</v>
      </c>
      <c r="D58" s="789" t="s">
        <v>80</v>
      </c>
      <c r="E58" s="790">
        <f t="shared" si="19"/>
        <v>0.2769791666666667</v>
      </c>
      <c r="F58" s="791">
        <f t="shared" si="20"/>
        <v>0.0295717592592592</v>
      </c>
      <c r="G58" s="792"/>
      <c r="H58" s="793">
        <f t="shared" si="21"/>
        <v>42.195</v>
      </c>
      <c r="I58" s="794">
        <f t="shared" si="22"/>
        <v>0.006564265118299958</v>
      </c>
      <c r="J58" s="789">
        <v>26</v>
      </c>
      <c r="K58" s="795">
        <v>28</v>
      </c>
      <c r="L58" s="789">
        <v>29</v>
      </c>
      <c r="M58" s="789">
        <v>38</v>
      </c>
      <c r="N58" s="795">
        <v>36</v>
      </c>
      <c r="O58" s="789">
        <v>33</v>
      </c>
      <c r="P58" s="796">
        <v>31</v>
      </c>
      <c r="Q58" s="796"/>
      <c r="R58" s="796" t="s">
        <v>152</v>
      </c>
      <c r="S58" s="788" t="s">
        <v>72</v>
      </c>
      <c r="T58" s="788">
        <v>1954</v>
      </c>
      <c r="U58" s="797" t="str">
        <f t="shared" si="23"/>
        <v>K50</v>
      </c>
      <c r="V58" s="798" t="s">
        <v>71</v>
      </c>
      <c r="W58" s="799">
        <v>0.050509259259259254</v>
      </c>
      <c r="X58" s="800">
        <v>6</v>
      </c>
      <c r="Y58" s="801">
        <f>W58/X58</f>
        <v>0.008418209876543209</v>
      </c>
      <c r="Z58" s="802">
        <v>0.039074074074074074</v>
      </c>
      <c r="AA58" s="800">
        <v>6</v>
      </c>
      <c r="AB58" s="801">
        <f aca="true" t="shared" si="30" ref="AB58:AB73">Z58/AA58</f>
        <v>0.006512345679012346</v>
      </c>
      <c r="AC58" s="803">
        <v>0.03792824074074074</v>
      </c>
      <c r="AD58" s="800">
        <v>6</v>
      </c>
      <c r="AE58" s="801">
        <f>AC58/AD58</f>
        <v>0.006321373456790124</v>
      </c>
      <c r="AF58" s="804">
        <v>0.03756944444444445</v>
      </c>
      <c r="AG58" s="800">
        <v>6</v>
      </c>
      <c r="AH58" s="801">
        <f aca="true" t="shared" si="31" ref="AH58:AH64">AF58/AG58</f>
        <v>0.006261574074074075</v>
      </c>
      <c r="AI58" s="803">
        <v>0.03770833333333333</v>
      </c>
      <c r="AJ58" s="800">
        <v>6</v>
      </c>
      <c r="AK58" s="801">
        <f aca="true" t="shared" si="32" ref="AK58:AK73">AI58/AJ58</f>
        <v>0.006284722222222222</v>
      </c>
      <c r="AL58" s="805">
        <v>0.0372337962962963</v>
      </c>
      <c r="AM58" s="800">
        <v>6</v>
      </c>
      <c r="AN58" s="806">
        <f t="shared" si="29"/>
        <v>0.006205632716049383</v>
      </c>
      <c r="AO58" s="807">
        <v>0.03695601851851852</v>
      </c>
      <c r="AP58" s="808">
        <v>6.195</v>
      </c>
      <c r="AQ58" s="809">
        <f aca="true" t="shared" si="33" ref="AQ58:AQ71">AO58/AP58</f>
        <v>0.005965459002182166</v>
      </c>
      <c r="AR58" s="810"/>
      <c r="AS58" s="811"/>
      <c r="AT58" s="801" t="e">
        <f t="shared" si="28"/>
        <v>#DIV/0!</v>
      </c>
      <c r="AU58" s="812">
        <v>1</v>
      </c>
      <c r="AV58" s="813"/>
      <c r="AW58" s="814"/>
      <c r="AX58" s="813"/>
      <c r="AY58" s="815"/>
      <c r="AZ58" s="816">
        <f t="shared" si="24"/>
        <v>55</v>
      </c>
      <c r="BA58" s="817" t="b">
        <f t="shared" si="25"/>
        <v>0</v>
      </c>
      <c r="BB58" s="818" t="str">
        <f t="shared" si="26"/>
        <v>K50</v>
      </c>
      <c r="BC58" s="819">
        <f t="shared" si="27"/>
        <v>0.035792754013092995</v>
      </c>
      <c r="BD58" s="253"/>
      <c r="BE58" s="253"/>
      <c r="BF58" s="253"/>
      <c r="BG58" s="253"/>
      <c r="BH58" s="253"/>
      <c r="BI58" s="253"/>
      <c r="BJ58" s="253"/>
      <c r="BK58" s="253"/>
      <c r="BL58" s="253"/>
      <c r="BM58" s="253"/>
    </row>
    <row r="59" spans="1:65" s="317" customFormat="1" ht="11.25" customHeight="1" thickBot="1">
      <c r="A59" s="820">
        <f t="shared" si="18"/>
        <v>56</v>
      </c>
      <c r="B59" s="821">
        <v>2</v>
      </c>
      <c r="C59" s="822">
        <v>20</v>
      </c>
      <c r="D59" s="823" t="s">
        <v>96</v>
      </c>
      <c r="E59" s="824">
        <f t="shared" si="19"/>
        <v>0.3065509259259259</v>
      </c>
      <c r="F59" s="825">
        <f t="shared" si="20"/>
      </c>
      <c r="G59" s="825"/>
      <c r="H59" s="826">
        <f t="shared" si="21"/>
        <v>42.195</v>
      </c>
      <c r="I59" s="827">
        <f t="shared" si="22"/>
        <v>0.007265100744778432</v>
      </c>
      <c r="J59" s="823">
        <v>32</v>
      </c>
      <c r="K59" s="828">
        <v>36</v>
      </c>
      <c r="L59" s="823">
        <v>49</v>
      </c>
      <c r="M59" s="823">
        <v>46</v>
      </c>
      <c r="N59" s="828">
        <v>40</v>
      </c>
      <c r="O59" s="823">
        <v>42</v>
      </c>
      <c r="P59" s="829">
        <v>35</v>
      </c>
      <c r="Q59" s="829"/>
      <c r="R59" s="829" t="s">
        <v>152</v>
      </c>
      <c r="S59" s="822" t="s">
        <v>58</v>
      </c>
      <c r="T59" s="822">
        <v>1966</v>
      </c>
      <c r="U59" s="830" t="str">
        <f t="shared" si="23"/>
        <v>M40</v>
      </c>
      <c r="V59" s="831" t="s">
        <v>87</v>
      </c>
      <c r="W59" s="832">
        <v>0.056921296296296296</v>
      </c>
      <c r="X59" s="833">
        <v>6</v>
      </c>
      <c r="Y59" s="834">
        <f>W59/X59</f>
        <v>0.009486882716049383</v>
      </c>
      <c r="Z59" s="835">
        <v>0.04361111111111111</v>
      </c>
      <c r="AA59" s="833">
        <v>6</v>
      </c>
      <c r="AB59" s="836">
        <f t="shared" si="30"/>
        <v>0.007268518518518518</v>
      </c>
      <c r="AC59" s="837">
        <v>0.04833333333333333</v>
      </c>
      <c r="AD59" s="833">
        <v>6</v>
      </c>
      <c r="AE59" s="836">
        <f>AC59/AD59</f>
        <v>0.008055555555555555</v>
      </c>
      <c r="AF59" s="838">
        <v>0.041840277777777775</v>
      </c>
      <c r="AG59" s="833">
        <v>6</v>
      </c>
      <c r="AH59" s="834">
        <f t="shared" si="31"/>
        <v>0.006973379629629629</v>
      </c>
      <c r="AI59" s="837">
        <v>0.03792824074074074</v>
      </c>
      <c r="AJ59" s="833">
        <v>6</v>
      </c>
      <c r="AK59" s="836">
        <f t="shared" si="32"/>
        <v>0.006321373456790124</v>
      </c>
      <c r="AL59" s="839">
        <v>0.039421296296296295</v>
      </c>
      <c r="AM59" s="840">
        <v>6</v>
      </c>
      <c r="AN59" s="841">
        <f t="shared" si="29"/>
        <v>0.006570216049382716</v>
      </c>
      <c r="AO59" s="842">
        <v>0.03849537037037037</v>
      </c>
      <c r="AP59" s="843">
        <v>6.195</v>
      </c>
      <c r="AQ59" s="844">
        <f t="shared" si="33"/>
        <v>0.006213941948405225</v>
      </c>
      <c r="AR59" s="845"/>
      <c r="AS59" s="846"/>
      <c r="AT59" s="834" t="e">
        <f t="shared" si="28"/>
        <v>#DIV/0!</v>
      </c>
      <c r="AU59" s="847">
        <v>1</v>
      </c>
      <c r="AV59" s="848"/>
      <c r="AW59" s="849"/>
      <c r="AX59" s="848"/>
      <c r="AY59" s="850"/>
      <c r="AZ59" s="851">
        <f t="shared" si="24"/>
        <v>43</v>
      </c>
      <c r="BA59" s="851" t="str">
        <f t="shared" si="25"/>
        <v>M40</v>
      </c>
      <c r="BB59" s="851" t="b">
        <f t="shared" si="26"/>
        <v>0</v>
      </c>
      <c r="BC59" s="738">
        <f t="shared" si="27"/>
        <v>0.03728365169043135</v>
      </c>
      <c r="BD59" s="316"/>
      <c r="BE59" s="316"/>
      <c r="BF59" s="316"/>
      <c r="BG59" s="316"/>
      <c r="BH59" s="316"/>
      <c r="BI59" s="316"/>
      <c r="BJ59" s="316"/>
      <c r="BK59" s="316"/>
      <c r="BL59" s="316"/>
      <c r="BM59" s="316"/>
    </row>
    <row r="60" spans="1:65" s="317" customFormat="1" ht="11.25" customHeight="1">
      <c r="A60" s="318">
        <f t="shared" si="18"/>
        <v>57</v>
      </c>
      <c r="B60" s="319">
        <v>3</v>
      </c>
      <c r="C60" s="328">
        <v>54</v>
      </c>
      <c r="D60" s="320" t="s">
        <v>139</v>
      </c>
      <c r="E60" s="321">
        <f t="shared" si="19"/>
        <v>0.22618055555555555</v>
      </c>
      <c r="F60" s="322">
        <f t="shared" si="20"/>
        <v>0.0031597222222222165</v>
      </c>
      <c r="G60" s="322"/>
      <c r="H60" s="323">
        <f t="shared" si="21"/>
        <v>36.195</v>
      </c>
      <c r="I60" s="324">
        <f t="shared" si="22"/>
        <v>0.006248944759098095</v>
      </c>
      <c r="J60" s="320"/>
      <c r="K60" s="445">
        <v>27</v>
      </c>
      <c r="L60" s="320">
        <v>30</v>
      </c>
      <c r="M60" s="320">
        <v>37</v>
      </c>
      <c r="N60" s="445">
        <v>34</v>
      </c>
      <c r="O60" s="320">
        <v>34</v>
      </c>
      <c r="P60" s="327">
        <v>26</v>
      </c>
      <c r="Q60" s="327"/>
      <c r="R60" s="327" t="s">
        <v>152</v>
      </c>
      <c r="S60" s="328" t="s">
        <v>72</v>
      </c>
      <c r="T60" s="328">
        <v>1962</v>
      </c>
      <c r="U60" s="329" t="str">
        <f t="shared" si="23"/>
        <v>K36</v>
      </c>
      <c r="V60" s="330" t="s">
        <v>71</v>
      </c>
      <c r="W60" s="616"/>
      <c r="X60" s="331"/>
      <c r="Y60" s="332"/>
      <c r="Z60" s="450">
        <v>0.03903935185185185</v>
      </c>
      <c r="AA60" s="331">
        <v>6</v>
      </c>
      <c r="AB60" s="332">
        <f t="shared" si="30"/>
        <v>0.006506558641975309</v>
      </c>
      <c r="AC60" s="333">
        <v>0.03792824074074074</v>
      </c>
      <c r="AD60" s="331">
        <v>6</v>
      </c>
      <c r="AE60" s="332">
        <f>AC60/AD60</f>
        <v>0.006321373456790124</v>
      </c>
      <c r="AF60" s="452">
        <v>0.03755787037037037</v>
      </c>
      <c r="AG60" s="331">
        <v>6</v>
      </c>
      <c r="AH60" s="332">
        <f t="shared" si="31"/>
        <v>0.006259645061728395</v>
      </c>
      <c r="AI60" s="333">
        <v>0.03767361111111111</v>
      </c>
      <c r="AJ60" s="331">
        <v>6</v>
      </c>
      <c r="AK60" s="332">
        <f t="shared" si="32"/>
        <v>0.006278935185185185</v>
      </c>
      <c r="AL60" s="454">
        <v>0.0372337962962963</v>
      </c>
      <c r="AM60" s="331">
        <v>6</v>
      </c>
      <c r="AN60" s="455">
        <f t="shared" si="29"/>
        <v>0.006205632716049383</v>
      </c>
      <c r="AO60" s="619">
        <v>0.03674768518518518</v>
      </c>
      <c r="AP60" s="571">
        <v>6.195</v>
      </c>
      <c r="AQ60" s="607">
        <f t="shared" si="33"/>
        <v>0.005931829731264758</v>
      </c>
      <c r="AR60" s="589"/>
      <c r="AS60" s="456"/>
      <c r="AT60" s="332" t="e">
        <f t="shared" si="28"/>
        <v>#DIV/0!</v>
      </c>
      <c r="AU60" s="305">
        <v>1</v>
      </c>
      <c r="AV60" s="457"/>
      <c r="AW60" s="458"/>
      <c r="AX60" s="457"/>
      <c r="AY60" s="459"/>
      <c r="AZ60" s="460">
        <f t="shared" si="24"/>
        <v>47</v>
      </c>
      <c r="BA60" s="461" t="b">
        <f t="shared" si="25"/>
        <v>0</v>
      </c>
      <c r="BB60" s="462" t="str">
        <f t="shared" si="26"/>
        <v>K36</v>
      </c>
      <c r="BC60" s="469">
        <f t="shared" si="27"/>
        <v>0.035590978387588554</v>
      </c>
      <c r="BD60" s="316"/>
      <c r="BE60" s="316"/>
      <c r="BF60" s="316"/>
      <c r="BG60" s="316"/>
      <c r="BH60" s="316"/>
      <c r="BI60" s="316"/>
      <c r="BJ60" s="316"/>
      <c r="BK60" s="316"/>
      <c r="BL60" s="316"/>
      <c r="BM60" s="316"/>
    </row>
    <row r="61" spans="1:65" s="254" customFormat="1" ht="11.25" customHeight="1">
      <c r="A61" s="318">
        <f t="shared" si="18"/>
        <v>58</v>
      </c>
      <c r="B61" s="319">
        <v>4</v>
      </c>
      <c r="C61" s="334">
        <v>55</v>
      </c>
      <c r="D61" s="325" t="s">
        <v>140</v>
      </c>
      <c r="E61" s="321">
        <f t="shared" si="19"/>
        <v>0.22934027777777777</v>
      </c>
      <c r="F61" s="322">
        <f t="shared" si="20"/>
        <v>0.006446759259259249</v>
      </c>
      <c r="G61" s="322"/>
      <c r="H61" s="323">
        <f t="shared" si="21"/>
        <v>36.195</v>
      </c>
      <c r="I61" s="324">
        <f t="shared" si="22"/>
        <v>0.006336241960982947</v>
      </c>
      <c r="J61" s="325"/>
      <c r="K61" s="326">
        <v>31</v>
      </c>
      <c r="L61" s="325">
        <v>31</v>
      </c>
      <c r="M61" s="325">
        <v>44</v>
      </c>
      <c r="N61" s="326">
        <v>37</v>
      </c>
      <c r="O61" s="325">
        <v>37</v>
      </c>
      <c r="P61" s="345">
        <v>27</v>
      </c>
      <c r="Q61" s="345"/>
      <c r="R61" s="345" t="s">
        <v>152</v>
      </c>
      <c r="S61" s="334" t="s">
        <v>72</v>
      </c>
      <c r="T61" s="334">
        <v>1953</v>
      </c>
      <c r="U61" s="335" t="str">
        <f t="shared" si="23"/>
        <v>K50</v>
      </c>
      <c r="V61" s="336" t="s">
        <v>87</v>
      </c>
      <c r="W61" s="346"/>
      <c r="X61" s="342"/>
      <c r="Y61" s="343"/>
      <c r="Z61" s="347">
        <v>0.04099537037037037</v>
      </c>
      <c r="AA61" s="342">
        <v>6</v>
      </c>
      <c r="AB61" s="343">
        <f t="shared" si="30"/>
        <v>0.006832561728395061</v>
      </c>
      <c r="AC61" s="340">
        <v>0.037939814814814815</v>
      </c>
      <c r="AD61" s="342">
        <v>6</v>
      </c>
      <c r="AE61" s="332">
        <f>AC61/AD61</f>
        <v>0.0063233024691358025</v>
      </c>
      <c r="AF61" s="341">
        <v>0.03846064814814815</v>
      </c>
      <c r="AG61" s="342">
        <v>6</v>
      </c>
      <c r="AH61" s="343">
        <f t="shared" si="31"/>
        <v>0.006410108024691358</v>
      </c>
      <c r="AI61" s="340">
        <v>0.03784722222222222</v>
      </c>
      <c r="AJ61" s="342">
        <v>6</v>
      </c>
      <c r="AK61" s="332">
        <f t="shared" si="32"/>
        <v>0.00630787037037037</v>
      </c>
      <c r="AL61" s="442">
        <v>0.037349537037037035</v>
      </c>
      <c r="AM61" s="342">
        <v>6</v>
      </c>
      <c r="AN61" s="348">
        <f t="shared" si="29"/>
        <v>0.006224922839506173</v>
      </c>
      <c r="AO61" s="610">
        <v>0.03674768518518518</v>
      </c>
      <c r="AP61" s="573">
        <v>6.195</v>
      </c>
      <c r="AQ61" s="611">
        <f t="shared" si="33"/>
        <v>0.005931829731264758</v>
      </c>
      <c r="AR61" s="591"/>
      <c r="AS61" s="344"/>
      <c r="AT61" s="343" t="e">
        <f t="shared" si="28"/>
        <v>#DIV/0!</v>
      </c>
      <c r="AU61" s="623">
        <v>1</v>
      </c>
      <c r="AV61" s="350"/>
      <c r="AW61" s="351"/>
      <c r="AX61" s="350"/>
      <c r="AY61" s="352"/>
      <c r="AZ61" s="337">
        <f t="shared" si="24"/>
        <v>56</v>
      </c>
      <c r="BA61" s="338" t="b">
        <f t="shared" si="25"/>
        <v>0</v>
      </c>
      <c r="BB61" s="339" t="str">
        <f t="shared" si="26"/>
        <v>K50</v>
      </c>
      <c r="BC61" s="469">
        <f t="shared" si="27"/>
        <v>0.035590978387588554</v>
      </c>
      <c r="BD61" s="253"/>
      <c r="BE61" s="253"/>
      <c r="BF61" s="253"/>
      <c r="BG61" s="253"/>
      <c r="BH61" s="253"/>
      <c r="BI61" s="253"/>
      <c r="BJ61" s="253"/>
      <c r="BK61" s="253"/>
      <c r="BL61" s="253"/>
      <c r="BM61" s="253"/>
    </row>
    <row r="62" spans="1:65" s="317" customFormat="1" ht="11.25" customHeight="1">
      <c r="A62" s="853">
        <f t="shared" si="18"/>
        <v>59</v>
      </c>
      <c r="B62" s="247">
        <v>5</v>
      </c>
      <c r="C62" s="258">
        <v>16</v>
      </c>
      <c r="D62" s="255" t="s">
        <v>91</v>
      </c>
      <c r="E62" s="248">
        <f t="shared" si="19"/>
        <v>0.23578703703703702</v>
      </c>
      <c r="F62" s="249">
        <f t="shared" si="20"/>
        <v>0.012349537037037062</v>
      </c>
      <c r="G62" s="249"/>
      <c r="H62" s="250">
        <f t="shared" si="21"/>
        <v>36.195</v>
      </c>
      <c r="I62" s="251">
        <f t="shared" si="22"/>
        <v>0.006514353834425667</v>
      </c>
      <c r="J62" s="255">
        <v>30</v>
      </c>
      <c r="K62" s="256">
        <v>24</v>
      </c>
      <c r="L62" s="255"/>
      <c r="M62" s="255">
        <v>35</v>
      </c>
      <c r="N62" s="256">
        <v>32</v>
      </c>
      <c r="O62" s="255">
        <v>30</v>
      </c>
      <c r="P62" s="257">
        <v>24</v>
      </c>
      <c r="Q62" s="257"/>
      <c r="R62" s="257" t="s">
        <v>152</v>
      </c>
      <c r="S62" s="258" t="s">
        <v>58</v>
      </c>
      <c r="T62" s="258">
        <v>1950</v>
      </c>
      <c r="U62" s="259" t="str">
        <f t="shared" si="23"/>
        <v>M50</v>
      </c>
      <c r="V62" s="260" t="s">
        <v>71</v>
      </c>
      <c r="W62" s="268">
        <v>0.056921296296296296</v>
      </c>
      <c r="X62" s="264">
        <v>6</v>
      </c>
      <c r="Y62" s="265">
        <f>W62/X62</f>
        <v>0.009486882716049383</v>
      </c>
      <c r="Z62" s="269">
        <v>0.03877314814814815</v>
      </c>
      <c r="AA62" s="264">
        <v>6</v>
      </c>
      <c r="AB62" s="265">
        <f t="shared" si="30"/>
        <v>0.006462191358024691</v>
      </c>
      <c r="AC62" s="262"/>
      <c r="AD62" s="264"/>
      <c r="AE62" s="252"/>
      <c r="AF62" s="263">
        <v>0.035370370370370365</v>
      </c>
      <c r="AG62" s="264">
        <v>6</v>
      </c>
      <c r="AH62" s="265">
        <f t="shared" si="31"/>
        <v>0.0058950617283950605</v>
      </c>
      <c r="AI62" s="262">
        <v>0.03496527777777778</v>
      </c>
      <c r="AJ62" s="264">
        <v>6</v>
      </c>
      <c r="AK62" s="252">
        <f t="shared" si="32"/>
        <v>0.005827546296296297</v>
      </c>
      <c r="AL62" s="617">
        <v>0.03550925925925926</v>
      </c>
      <c r="AM62" s="267">
        <v>6</v>
      </c>
      <c r="AN62" s="270">
        <f t="shared" si="29"/>
        <v>0.00591820987654321</v>
      </c>
      <c r="AO62" s="608">
        <v>0.03424768518518519</v>
      </c>
      <c r="AP62" s="572">
        <v>6.195</v>
      </c>
      <c r="AQ62" s="609">
        <f t="shared" si="33"/>
        <v>0.005528278480255881</v>
      </c>
      <c r="AR62" s="590"/>
      <c r="AS62" s="266"/>
      <c r="AT62" s="265" t="e">
        <f t="shared" si="28"/>
        <v>#DIV/0!</v>
      </c>
      <c r="AU62" s="624">
        <v>1</v>
      </c>
      <c r="AV62" s="272"/>
      <c r="AW62" s="273"/>
      <c r="AX62" s="272"/>
      <c r="AY62" s="274"/>
      <c r="AZ62" s="261">
        <f t="shared" si="24"/>
        <v>59</v>
      </c>
      <c r="BA62" s="261" t="str">
        <f t="shared" si="25"/>
        <v>M50</v>
      </c>
      <c r="BB62" s="261" t="b">
        <f t="shared" si="26"/>
        <v>0</v>
      </c>
      <c r="BC62" s="469">
        <f t="shared" si="27"/>
        <v>0.03316967088153529</v>
      </c>
      <c r="BD62" s="316"/>
      <c r="BE62" s="316"/>
      <c r="BF62" s="316"/>
      <c r="BG62" s="316"/>
      <c r="BH62" s="316"/>
      <c r="BI62" s="316"/>
      <c r="BJ62" s="316"/>
      <c r="BK62" s="316"/>
      <c r="BL62" s="316"/>
      <c r="BM62" s="316"/>
    </row>
    <row r="63" spans="1:65" s="254" customFormat="1" ht="11.25" customHeight="1">
      <c r="A63" s="349">
        <f t="shared" si="18"/>
        <v>60</v>
      </c>
      <c r="B63" s="319">
        <v>6</v>
      </c>
      <c r="C63" s="334">
        <v>12</v>
      </c>
      <c r="D63" s="325" t="s">
        <v>88</v>
      </c>
      <c r="E63" s="321">
        <f t="shared" si="19"/>
        <v>0.24813657407407408</v>
      </c>
      <c r="F63" s="322">
        <f t="shared" si="20"/>
        <v>0.00940972222222225</v>
      </c>
      <c r="G63" s="322"/>
      <c r="H63" s="323">
        <f t="shared" si="21"/>
        <v>36.195</v>
      </c>
      <c r="I63" s="324">
        <f t="shared" si="22"/>
        <v>0.006855548392708221</v>
      </c>
      <c r="J63" s="325">
        <v>38</v>
      </c>
      <c r="K63" s="326">
        <v>30</v>
      </c>
      <c r="L63" s="325"/>
      <c r="M63" s="325">
        <v>39</v>
      </c>
      <c r="N63" s="326">
        <v>38</v>
      </c>
      <c r="O63" s="325">
        <v>35</v>
      </c>
      <c r="P63" s="345">
        <v>33</v>
      </c>
      <c r="Q63" s="345"/>
      <c r="R63" s="345" t="s">
        <v>152</v>
      </c>
      <c r="S63" s="334" t="s">
        <v>72</v>
      </c>
      <c r="T63" s="334">
        <v>1958</v>
      </c>
      <c r="U63" s="335" t="str">
        <f t="shared" si="23"/>
        <v>K50</v>
      </c>
      <c r="V63" s="336" t="s">
        <v>87</v>
      </c>
      <c r="W63" s="346">
        <v>0.057476851851851855</v>
      </c>
      <c r="X63" s="342">
        <v>6</v>
      </c>
      <c r="Y63" s="343">
        <f>W63/X63</f>
        <v>0.009579475308641975</v>
      </c>
      <c r="Z63" s="347">
        <v>0.04099537037037037</v>
      </c>
      <c r="AA63" s="342">
        <v>6</v>
      </c>
      <c r="AB63" s="343">
        <f t="shared" si="30"/>
        <v>0.006832561728395061</v>
      </c>
      <c r="AC63" s="340"/>
      <c r="AD63" s="342"/>
      <c r="AE63" s="332"/>
      <c r="AF63" s="341">
        <v>0.03761574074074074</v>
      </c>
      <c r="AG63" s="342">
        <v>6</v>
      </c>
      <c r="AH63" s="343">
        <f t="shared" si="31"/>
        <v>0.00626929012345679</v>
      </c>
      <c r="AI63" s="340">
        <v>0.03784722222222222</v>
      </c>
      <c r="AJ63" s="342">
        <v>6</v>
      </c>
      <c r="AK63" s="332">
        <f t="shared" si="32"/>
        <v>0.00630787037037037</v>
      </c>
      <c r="AL63" s="442">
        <v>0.0372337962962963</v>
      </c>
      <c r="AM63" s="342">
        <v>6</v>
      </c>
      <c r="AN63" s="348">
        <f t="shared" si="29"/>
        <v>0.006205632716049383</v>
      </c>
      <c r="AO63" s="610">
        <v>0.036967592592592594</v>
      </c>
      <c r="AP63" s="573">
        <v>6.195</v>
      </c>
      <c r="AQ63" s="611">
        <f t="shared" si="33"/>
        <v>0.00596732729501091</v>
      </c>
      <c r="AR63" s="592"/>
      <c r="AS63" s="344"/>
      <c r="AT63" s="343" t="e">
        <f t="shared" si="28"/>
        <v>#DIV/0!</v>
      </c>
      <c r="AU63" s="623">
        <v>1</v>
      </c>
      <c r="AV63" s="353"/>
      <c r="AW63" s="354"/>
      <c r="AX63" s="353"/>
      <c r="AY63" s="355"/>
      <c r="AZ63" s="339">
        <f t="shared" si="24"/>
        <v>51</v>
      </c>
      <c r="BA63" s="339" t="b">
        <f t="shared" si="25"/>
        <v>0</v>
      </c>
      <c r="BB63" s="339" t="str">
        <f t="shared" si="26"/>
        <v>K50</v>
      </c>
      <c r="BC63" s="469">
        <f t="shared" si="27"/>
        <v>0.035803963770065464</v>
      </c>
      <c r="BD63" s="253"/>
      <c r="BE63" s="253"/>
      <c r="BF63" s="253"/>
      <c r="BG63" s="253"/>
      <c r="BH63" s="253"/>
      <c r="BI63" s="253"/>
      <c r="BJ63" s="253"/>
      <c r="BK63" s="253"/>
      <c r="BL63" s="253"/>
      <c r="BM63" s="253"/>
    </row>
    <row r="64" spans="1:65" s="317" customFormat="1" ht="11.25" customHeight="1">
      <c r="A64" s="853">
        <f t="shared" si="18"/>
        <v>61</v>
      </c>
      <c r="B64" s="247">
        <v>7</v>
      </c>
      <c r="C64" s="258">
        <v>9</v>
      </c>
      <c r="D64" s="255" t="s">
        <v>86</v>
      </c>
      <c r="E64" s="248">
        <f t="shared" si="19"/>
        <v>0.25754629629629633</v>
      </c>
      <c r="F64" s="249">
        <f t="shared" si="20"/>
        <v>0.007789351851851811</v>
      </c>
      <c r="G64" s="249"/>
      <c r="H64" s="250">
        <f t="shared" si="21"/>
        <v>36.195</v>
      </c>
      <c r="I64" s="251">
        <f t="shared" si="22"/>
        <v>0.007115521378541134</v>
      </c>
      <c r="J64" s="255">
        <v>31</v>
      </c>
      <c r="K64" s="256">
        <v>38</v>
      </c>
      <c r="L64" s="255"/>
      <c r="M64" s="255">
        <v>43</v>
      </c>
      <c r="N64" s="256">
        <v>50</v>
      </c>
      <c r="O64" s="255">
        <v>36</v>
      </c>
      <c r="P64" s="257">
        <v>34</v>
      </c>
      <c r="Q64" s="257"/>
      <c r="R64" s="257" t="s">
        <v>152</v>
      </c>
      <c r="S64" s="258" t="s">
        <v>58</v>
      </c>
      <c r="T64" s="258">
        <v>1958</v>
      </c>
      <c r="U64" s="259" t="str">
        <f t="shared" si="23"/>
        <v>M50</v>
      </c>
      <c r="V64" s="260" t="s">
        <v>87</v>
      </c>
      <c r="W64" s="268">
        <v>0.056921296296296296</v>
      </c>
      <c r="X64" s="264">
        <v>6</v>
      </c>
      <c r="Y64" s="265">
        <f>W64/X64</f>
        <v>0.009486882716049383</v>
      </c>
      <c r="Z64" s="269">
        <v>0.044583333333333336</v>
      </c>
      <c r="AA64" s="264">
        <v>6</v>
      </c>
      <c r="AB64" s="265">
        <f t="shared" si="30"/>
        <v>0.007430555555555556</v>
      </c>
      <c r="AC64" s="262"/>
      <c r="AD64" s="264"/>
      <c r="AE64" s="252"/>
      <c r="AF64" s="263">
        <v>0.03832175925925926</v>
      </c>
      <c r="AG64" s="264">
        <v>6</v>
      </c>
      <c r="AH64" s="265">
        <f t="shared" si="31"/>
        <v>0.00638695987654321</v>
      </c>
      <c r="AI64" s="262">
        <v>0.04259259259259259</v>
      </c>
      <c r="AJ64" s="264">
        <v>6</v>
      </c>
      <c r="AK64" s="252">
        <f t="shared" si="32"/>
        <v>0.0070987654320987656</v>
      </c>
      <c r="AL64" s="443">
        <v>0.0372337962962963</v>
      </c>
      <c r="AM64" s="264">
        <v>6</v>
      </c>
      <c r="AN64" s="270">
        <f t="shared" si="29"/>
        <v>0.006205632716049383</v>
      </c>
      <c r="AO64" s="608">
        <v>0.03789351851851852</v>
      </c>
      <c r="AP64" s="572">
        <v>6.195</v>
      </c>
      <c r="AQ64" s="609">
        <f t="shared" si="33"/>
        <v>0.006116790721310495</v>
      </c>
      <c r="AR64" s="590"/>
      <c r="AS64" s="266"/>
      <c r="AT64" s="265" t="e">
        <f t="shared" si="28"/>
        <v>#DIV/0!</v>
      </c>
      <c r="AU64" s="624">
        <v>1</v>
      </c>
      <c r="AV64" s="272"/>
      <c r="AW64" s="273"/>
      <c r="AX64" s="272"/>
      <c r="AY64" s="274"/>
      <c r="AZ64" s="261">
        <f t="shared" si="24"/>
        <v>51</v>
      </c>
      <c r="BA64" s="261" t="str">
        <f t="shared" si="25"/>
        <v>M50</v>
      </c>
      <c r="BB64" s="261" t="b">
        <f t="shared" si="26"/>
        <v>0</v>
      </c>
      <c r="BC64" s="469">
        <f t="shared" si="27"/>
        <v>0.03670074432786297</v>
      </c>
      <c r="BD64" s="316"/>
      <c r="BE64" s="316"/>
      <c r="BF64" s="316"/>
      <c r="BG64" s="316"/>
      <c r="BH64" s="316"/>
      <c r="BI64" s="316"/>
      <c r="BJ64" s="316"/>
      <c r="BK64" s="316"/>
      <c r="BL64" s="316"/>
      <c r="BM64" s="316"/>
    </row>
    <row r="65" spans="1:65" s="317" customFormat="1" ht="11.25" customHeight="1">
      <c r="A65" s="318">
        <f t="shared" si="18"/>
        <v>62</v>
      </c>
      <c r="B65" s="319">
        <v>8</v>
      </c>
      <c r="C65" s="334">
        <v>41</v>
      </c>
      <c r="D65" s="325" t="s">
        <v>117</v>
      </c>
      <c r="E65" s="321">
        <f t="shared" si="19"/>
        <v>0.26533564814814814</v>
      </c>
      <c r="F65" s="322">
        <f t="shared" si="20"/>
        <v>0.008993055555555518</v>
      </c>
      <c r="G65" s="322"/>
      <c r="H65" s="323">
        <f t="shared" si="21"/>
        <v>36.195</v>
      </c>
      <c r="I65" s="324">
        <f t="shared" si="22"/>
        <v>0.007330726568535658</v>
      </c>
      <c r="J65" s="325">
        <v>42</v>
      </c>
      <c r="K65" s="326">
        <v>34</v>
      </c>
      <c r="L65" s="325">
        <v>37</v>
      </c>
      <c r="M65" s="325"/>
      <c r="N65" s="326">
        <v>45</v>
      </c>
      <c r="O65" s="325">
        <v>44</v>
      </c>
      <c r="P65" s="345">
        <v>36</v>
      </c>
      <c r="Q65" s="345"/>
      <c r="R65" s="345" t="s">
        <v>152</v>
      </c>
      <c r="S65" s="334" t="s">
        <v>72</v>
      </c>
      <c r="T65" s="334">
        <v>1950</v>
      </c>
      <c r="U65" s="335" t="str">
        <f t="shared" si="23"/>
        <v>K50</v>
      </c>
      <c r="V65" s="336" t="s">
        <v>71</v>
      </c>
      <c r="W65" s="346">
        <v>0.05752314814814815</v>
      </c>
      <c r="X65" s="342">
        <v>6</v>
      </c>
      <c r="Y65" s="343">
        <f>W65/X65</f>
        <v>0.009587191358024692</v>
      </c>
      <c r="Z65" s="347">
        <v>0.04329861111111111</v>
      </c>
      <c r="AA65" s="342">
        <v>6</v>
      </c>
      <c r="AB65" s="343">
        <f t="shared" si="30"/>
        <v>0.007216435185185184</v>
      </c>
      <c r="AC65" s="340">
        <v>0.04293981481481481</v>
      </c>
      <c r="AD65" s="342">
        <v>6</v>
      </c>
      <c r="AE65" s="332">
        <f>AC65/AD65</f>
        <v>0.007156635802469135</v>
      </c>
      <c r="AF65" s="341"/>
      <c r="AG65" s="342"/>
      <c r="AH65" s="343"/>
      <c r="AI65" s="340">
        <v>0.0408912037037037</v>
      </c>
      <c r="AJ65" s="342">
        <v>6</v>
      </c>
      <c r="AK65" s="332">
        <f t="shared" si="32"/>
        <v>0.00681520061728395</v>
      </c>
      <c r="AL65" s="442">
        <v>0.04016203703703704</v>
      </c>
      <c r="AM65" s="342">
        <v>6</v>
      </c>
      <c r="AN65" s="348">
        <f t="shared" si="29"/>
        <v>0.006693672839506173</v>
      </c>
      <c r="AO65" s="610">
        <v>0.04052083333333333</v>
      </c>
      <c r="AP65" s="573">
        <v>6.195</v>
      </c>
      <c r="AQ65" s="611">
        <f t="shared" si="33"/>
        <v>0.006540893193435566</v>
      </c>
      <c r="AR65" s="591"/>
      <c r="AS65" s="344"/>
      <c r="AT65" s="343" t="e">
        <f t="shared" si="28"/>
        <v>#DIV/0!</v>
      </c>
      <c r="AU65" s="305">
        <v>1</v>
      </c>
      <c r="AV65" s="350"/>
      <c r="AW65" s="351"/>
      <c r="AX65" s="350"/>
      <c r="AY65" s="352"/>
      <c r="AZ65" s="337">
        <f t="shared" si="24"/>
        <v>59</v>
      </c>
      <c r="BA65" s="338" t="b">
        <f t="shared" si="25"/>
        <v>0</v>
      </c>
      <c r="BB65" s="339" t="str">
        <f t="shared" si="26"/>
        <v>K50</v>
      </c>
      <c r="BC65" s="469">
        <f t="shared" si="27"/>
        <v>0.0392453591606134</v>
      </c>
      <c r="BD65" s="316"/>
      <c r="BE65" s="316"/>
      <c r="BF65" s="316"/>
      <c r="BG65" s="316"/>
      <c r="BH65" s="316"/>
      <c r="BI65" s="316"/>
      <c r="BJ65" s="316"/>
      <c r="BK65" s="316"/>
      <c r="BL65" s="316"/>
      <c r="BM65" s="316"/>
    </row>
    <row r="66" spans="1:65" s="317" customFormat="1" ht="11.25" customHeight="1">
      <c r="A66" s="349">
        <f t="shared" si="18"/>
        <v>63</v>
      </c>
      <c r="B66" s="319">
        <v>9</v>
      </c>
      <c r="C66" s="334">
        <v>51</v>
      </c>
      <c r="D66" s="325" t="s">
        <v>136</v>
      </c>
      <c r="E66" s="321">
        <f t="shared" si="19"/>
        <v>0.27432870370370366</v>
      </c>
      <c r="F66" s="322">
        <f t="shared" si="20"/>
        <v>0.006898148148148209</v>
      </c>
      <c r="G66" s="322"/>
      <c r="H66" s="323">
        <f t="shared" si="21"/>
        <v>36.195</v>
      </c>
      <c r="I66" s="324">
        <f t="shared" si="22"/>
        <v>0.007579187835438698</v>
      </c>
      <c r="J66" s="325"/>
      <c r="K66" s="326">
        <v>39</v>
      </c>
      <c r="L66" s="325">
        <v>39</v>
      </c>
      <c r="M66" s="325">
        <v>51</v>
      </c>
      <c r="N66" s="326">
        <v>63</v>
      </c>
      <c r="O66" s="325">
        <v>50</v>
      </c>
      <c r="P66" s="345">
        <v>44</v>
      </c>
      <c r="Q66" s="345"/>
      <c r="R66" s="345" t="s">
        <v>152</v>
      </c>
      <c r="S66" s="334" t="s">
        <v>72</v>
      </c>
      <c r="T66" s="334">
        <v>1971</v>
      </c>
      <c r="U66" s="335" t="str">
        <f t="shared" si="23"/>
        <v>K36</v>
      </c>
      <c r="V66" s="336" t="s">
        <v>135</v>
      </c>
      <c r="W66" s="346"/>
      <c r="X66" s="342"/>
      <c r="Y66" s="343"/>
      <c r="Z66" s="347">
        <v>0.04488425925925926</v>
      </c>
      <c r="AA66" s="342">
        <v>6</v>
      </c>
      <c r="AB66" s="343">
        <f t="shared" si="30"/>
        <v>0.007480709876543211</v>
      </c>
      <c r="AC66" s="340">
        <v>0.044363425925925924</v>
      </c>
      <c r="AD66" s="342">
        <v>6</v>
      </c>
      <c r="AE66" s="332">
        <f>AC66/AD66</f>
        <v>0.007393904320987654</v>
      </c>
      <c r="AF66" s="341">
        <v>0.04710648148148148</v>
      </c>
      <c r="AG66" s="342">
        <v>6</v>
      </c>
      <c r="AH66" s="343">
        <f>AF66/AG66</f>
        <v>0.00785108024691358</v>
      </c>
      <c r="AI66" s="340">
        <v>0.0459375</v>
      </c>
      <c r="AJ66" s="342">
        <v>6</v>
      </c>
      <c r="AK66" s="332">
        <f t="shared" si="32"/>
        <v>0.00765625</v>
      </c>
      <c r="AL66" s="442">
        <v>0.04572916666666666</v>
      </c>
      <c r="AM66" s="342">
        <v>6</v>
      </c>
      <c r="AN66" s="348">
        <f t="shared" si="29"/>
        <v>0.0076215277777777765</v>
      </c>
      <c r="AO66" s="610">
        <v>0.046307870370370374</v>
      </c>
      <c r="AP66" s="573">
        <v>6.195</v>
      </c>
      <c r="AQ66" s="611">
        <f t="shared" si="33"/>
        <v>0.00747503960780797</v>
      </c>
      <c r="AR66" s="591"/>
      <c r="AS66" s="344"/>
      <c r="AT66" s="343" t="e">
        <f t="shared" si="28"/>
        <v>#DIV/0!</v>
      </c>
      <c r="AU66" s="305">
        <v>1</v>
      </c>
      <c r="AV66" s="470"/>
      <c r="AW66" s="471"/>
      <c r="AX66" s="470"/>
      <c r="AY66" s="472"/>
      <c r="AZ66" s="473">
        <f t="shared" si="24"/>
        <v>38</v>
      </c>
      <c r="BA66" s="474" t="b">
        <f t="shared" si="25"/>
        <v>0</v>
      </c>
      <c r="BB66" s="475" t="str">
        <f t="shared" si="26"/>
        <v>K36</v>
      </c>
      <c r="BC66" s="469">
        <f t="shared" si="27"/>
        <v>0.04485023764684782</v>
      </c>
      <c r="BD66" s="316"/>
      <c r="BE66" s="316"/>
      <c r="BF66" s="316"/>
      <c r="BG66" s="316"/>
      <c r="BH66" s="316"/>
      <c r="BI66" s="316"/>
      <c r="BJ66" s="316"/>
      <c r="BK66" s="316"/>
      <c r="BL66" s="316"/>
      <c r="BM66" s="316"/>
    </row>
    <row r="67" spans="1:65" s="317" customFormat="1" ht="11.25" customHeight="1">
      <c r="A67" s="318">
        <f t="shared" si="18"/>
        <v>64</v>
      </c>
      <c r="B67" s="319">
        <v>10</v>
      </c>
      <c r="C67" s="334">
        <v>17</v>
      </c>
      <c r="D67" s="325" t="s">
        <v>92</v>
      </c>
      <c r="E67" s="321">
        <f t="shared" si="19"/>
        <v>0.28122685185185187</v>
      </c>
      <c r="F67" s="322">
        <f t="shared" si="20"/>
        <v>0.009571759259259238</v>
      </c>
      <c r="G67" s="322"/>
      <c r="H67" s="323">
        <f t="shared" si="21"/>
        <v>36.195</v>
      </c>
      <c r="I67" s="324">
        <f t="shared" si="22"/>
        <v>0.007769770737722112</v>
      </c>
      <c r="J67" s="325">
        <v>39</v>
      </c>
      <c r="K67" s="326">
        <v>41</v>
      </c>
      <c r="L67" s="325"/>
      <c r="M67" s="325">
        <v>48</v>
      </c>
      <c r="N67" s="326">
        <v>61</v>
      </c>
      <c r="O67" s="325">
        <v>47</v>
      </c>
      <c r="P67" s="345">
        <v>41</v>
      </c>
      <c r="Q67" s="345"/>
      <c r="R67" s="345" t="s">
        <v>152</v>
      </c>
      <c r="S67" s="334" t="s">
        <v>72</v>
      </c>
      <c r="T67" s="334">
        <v>1956</v>
      </c>
      <c r="U67" s="335" t="str">
        <f t="shared" si="23"/>
        <v>K50</v>
      </c>
      <c r="V67" s="336" t="s">
        <v>71</v>
      </c>
      <c r="W67" s="346">
        <v>0.0575</v>
      </c>
      <c r="X67" s="342">
        <v>6</v>
      </c>
      <c r="Y67" s="343">
        <f>W67/X67</f>
        <v>0.009583333333333334</v>
      </c>
      <c r="Z67" s="347">
        <v>0.04653935185185185</v>
      </c>
      <c r="AA67" s="342">
        <v>6</v>
      </c>
      <c r="AB67" s="343">
        <f t="shared" si="30"/>
        <v>0.007756558641975309</v>
      </c>
      <c r="AC67" s="340"/>
      <c r="AD67" s="342"/>
      <c r="AE67" s="332"/>
      <c r="AF67" s="341">
        <v>0.043993055555555556</v>
      </c>
      <c r="AG67" s="342">
        <v>6</v>
      </c>
      <c r="AH67" s="343">
        <f>AF67/AG67</f>
        <v>0.007332175925925926</v>
      </c>
      <c r="AI67" s="340">
        <v>0.04548611111111111</v>
      </c>
      <c r="AJ67" s="342">
        <v>6</v>
      </c>
      <c r="AK67" s="332">
        <f t="shared" si="32"/>
        <v>0.007581018518518518</v>
      </c>
      <c r="AL67" s="442">
        <v>0.04327546296296297</v>
      </c>
      <c r="AM67" s="342">
        <v>6</v>
      </c>
      <c r="AN67" s="348">
        <f t="shared" si="29"/>
        <v>0.007212577160493828</v>
      </c>
      <c r="AO67" s="610">
        <v>0.044432870370370366</v>
      </c>
      <c r="AP67" s="573">
        <v>6.195</v>
      </c>
      <c r="AQ67" s="611">
        <f t="shared" si="33"/>
        <v>0.00717237616955131</v>
      </c>
      <c r="AR67" s="592"/>
      <c r="AS67" s="344"/>
      <c r="AT67" s="343" t="e">
        <f t="shared" si="28"/>
        <v>#DIV/0!</v>
      </c>
      <c r="AU67" s="305">
        <v>1</v>
      </c>
      <c r="AV67" s="476"/>
      <c r="AW67" s="477"/>
      <c r="AX67" s="476"/>
      <c r="AY67" s="478"/>
      <c r="AZ67" s="475">
        <f t="shared" si="24"/>
        <v>53</v>
      </c>
      <c r="BA67" s="475" t="b">
        <f t="shared" si="25"/>
        <v>0</v>
      </c>
      <c r="BB67" s="475" t="str">
        <f t="shared" si="26"/>
        <v>K50</v>
      </c>
      <c r="BC67" s="469">
        <f t="shared" si="27"/>
        <v>0.043034257017307856</v>
      </c>
      <c r="BD67" s="316"/>
      <c r="BE67" s="316"/>
      <c r="BF67" s="316"/>
      <c r="BG67" s="316"/>
      <c r="BH67" s="316"/>
      <c r="BI67" s="316"/>
      <c r="BJ67" s="316"/>
      <c r="BK67" s="316"/>
      <c r="BL67" s="316"/>
      <c r="BM67" s="316"/>
    </row>
    <row r="68" spans="1:65" s="317" customFormat="1" ht="11.25" customHeight="1">
      <c r="A68" s="318">
        <f t="shared" si="18"/>
        <v>65</v>
      </c>
      <c r="B68" s="319">
        <v>11</v>
      </c>
      <c r="C68" s="334">
        <v>27</v>
      </c>
      <c r="D68" s="325" t="s">
        <v>102</v>
      </c>
      <c r="E68" s="321">
        <f aca="true" t="shared" si="34" ref="E68:E99">W68+Z68+AC68+AF68+AI68+AL68+AO68</f>
        <v>0.2907986111111111</v>
      </c>
      <c r="F68" s="322">
        <f aca="true" t="shared" si="35" ref="F68:F99">IF(E69&gt;E68,E69-E68,"")</f>
      </c>
      <c r="G68" s="322"/>
      <c r="H68" s="323">
        <f aca="true" t="shared" si="36" ref="H68:H99">X68+AA68+AD68+AG68+AJ68+AM68+AP68</f>
        <v>36.195</v>
      </c>
      <c r="I68" s="324">
        <f aca="true" t="shared" si="37" ref="I68:I99">E68/H68</f>
        <v>0.008034220503138862</v>
      </c>
      <c r="J68" s="325">
        <v>35</v>
      </c>
      <c r="K68" s="326">
        <v>42</v>
      </c>
      <c r="L68" s="325">
        <v>42</v>
      </c>
      <c r="M68" s="325"/>
      <c r="N68" s="326">
        <v>62</v>
      </c>
      <c r="O68" s="325">
        <v>52</v>
      </c>
      <c r="P68" s="345">
        <v>42</v>
      </c>
      <c r="Q68" s="345"/>
      <c r="R68" s="345" t="s">
        <v>152</v>
      </c>
      <c r="S68" s="334" t="s">
        <v>72</v>
      </c>
      <c r="T68" s="334">
        <v>1962</v>
      </c>
      <c r="U68" s="335" t="str">
        <f aca="true" t="shared" si="38" ref="U68:U99">IF(S68="M",BA68,BB68)</f>
        <v>K36</v>
      </c>
      <c r="V68" s="336" t="s">
        <v>71</v>
      </c>
      <c r="W68" s="346">
        <v>0.05740740740740741</v>
      </c>
      <c r="X68" s="342">
        <v>6</v>
      </c>
      <c r="Y68" s="343">
        <f>W68/X68</f>
        <v>0.009567901234567902</v>
      </c>
      <c r="Z68" s="347">
        <v>0.04821759259259259</v>
      </c>
      <c r="AA68" s="342">
        <v>6</v>
      </c>
      <c r="AB68" s="343">
        <f t="shared" si="30"/>
        <v>0.008036265432098766</v>
      </c>
      <c r="AC68" s="340">
        <v>0.04496527777777778</v>
      </c>
      <c r="AD68" s="342">
        <v>6</v>
      </c>
      <c r="AE68" s="332">
        <f aca="true" t="shared" si="39" ref="AE68:AE76">AC68/AD68</f>
        <v>0.007494212962962963</v>
      </c>
      <c r="AF68" s="341"/>
      <c r="AG68" s="342"/>
      <c r="AH68" s="343"/>
      <c r="AI68" s="340">
        <v>0.04559027777777778</v>
      </c>
      <c r="AJ68" s="342">
        <v>6</v>
      </c>
      <c r="AK68" s="332">
        <f t="shared" si="32"/>
        <v>0.007598379629629629</v>
      </c>
      <c r="AL68" s="442">
        <v>0.0491550925925926</v>
      </c>
      <c r="AM68" s="342">
        <v>6</v>
      </c>
      <c r="AN68" s="348">
        <f t="shared" si="29"/>
        <v>0.008192515432098766</v>
      </c>
      <c r="AO68" s="610">
        <v>0.04546296296296296</v>
      </c>
      <c r="AP68" s="573">
        <v>6.195</v>
      </c>
      <c r="AQ68" s="611">
        <f t="shared" si="33"/>
        <v>0.007338654231309598</v>
      </c>
      <c r="AR68" s="592">
        <v>0.05277777777777778</v>
      </c>
      <c r="AS68" s="344">
        <v>6</v>
      </c>
      <c r="AT68" s="343">
        <f t="shared" si="28"/>
        <v>0.008796296296296297</v>
      </c>
      <c r="AU68" s="305">
        <v>1</v>
      </c>
      <c r="AV68" s="479">
        <f>E68+AR68</f>
        <v>0.34357638888888886</v>
      </c>
      <c r="AW68" s="480">
        <f>H68+AS68</f>
        <v>42.195</v>
      </c>
      <c r="AX68" s="479">
        <f>AV68/AW68</f>
        <v>0.008142585351081618</v>
      </c>
      <c r="AY68" s="478"/>
      <c r="AZ68" s="475">
        <f aca="true" t="shared" si="40" ref="AZ68:AZ99">$AZ$2-T68</f>
        <v>47</v>
      </c>
      <c r="BA68" s="475" t="b">
        <f aca="true" t="shared" si="41" ref="BA68:BA99">IF(AND(S68="M",AZ68&lt;=19),"M16",IF(AND(S68="M",AZ68&lt;=29),"M20",IF(AND(S68="M",AZ68&lt;=39),"M30",IF(AND(S68="M",AZ68&lt;=49),"M40",IF(AND(S68="M",AZ68&lt;=59),"M50",IF(AND(S68="M",AZ68&lt;=69),"M60",IF(AND(S68="M",AZ68&lt;=99),"M70")))))))</f>
        <v>0</v>
      </c>
      <c r="BB68" s="475" t="str">
        <f aca="true" t="shared" si="42" ref="BB68:BB99">IF(AND(S68="K",AZ68&lt;=35),"K16",IF(AND(S68="K",AZ68&lt;=49),"K36",IF(AND(S68="K",AZ68&lt;=99),"K50")))</f>
        <v>K36</v>
      </c>
      <c r="BC68" s="469">
        <f aca="true" t="shared" si="43" ref="BC68:BC99">AQ68*6</f>
        <v>0.04403192538785759</v>
      </c>
      <c r="BD68" s="316"/>
      <c r="BE68" s="316"/>
      <c r="BF68" s="316"/>
      <c r="BG68" s="316"/>
      <c r="BH68" s="316"/>
      <c r="BI68" s="316"/>
      <c r="BJ68" s="316"/>
      <c r="BK68" s="316"/>
      <c r="BL68" s="316"/>
      <c r="BM68" s="316"/>
    </row>
    <row r="69" spans="1:65" s="317" customFormat="1" ht="11.25" customHeight="1">
      <c r="A69" s="318">
        <f t="shared" si="18"/>
        <v>66</v>
      </c>
      <c r="B69" s="319">
        <v>12</v>
      </c>
      <c r="C69" s="334">
        <v>15</v>
      </c>
      <c r="D69" s="325" t="s">
        <v>89</v>
      </c>
      <c r="E69" s="321">
        <f t="shared" si="34"/>
        <v>0.19354166666666667</v>
      </c>
      <c r="F69" s="322">
        <f t="shared" si="35"/>
        <v>0.02912037037037038</v>
      </c>
      <c r="G69" s="322"/>
      <c r="H69" s="323">
        <f t="shared" si="36"/>
        <v>30.195</v>
      </c>
      <c r="I69" s="324">
        <f t="shared" si="37"/>
        <v>0.006409725672020754</v>
      </c>
      <c r="J69" s="325">
        <v>23</v>
      </c>
      <c r="K69" s="326">
        <v>25</v>
      </c>
      <c r="L69" s="325">
        <v>28</v>
      </c>
      <c r="M69" s="325"/>
      <c r="N69" s="326">
        <v>35</v>
      </c>
      <c r="O69" s="325"/>
      <c r="P69" s="345">
        <v>29</v>
      </c>
      <c r="Q69" s="345"/>
      <c r="R69" s="345" t="s">
        <v>152</v>
      </c>
      <c r="S69" s="334" t="s">
        <v>72</v>
      </c>
      <c r="T69" s="334">
        <v>1980</v>
      </c>
      <c r="U69" s="335" t="str">
        <f t="shared" si="38"/>
        <v>K16</v>
      </c>
      <c r="V69" s="336" t="s">
        <v>71</v>
      </c>
      <c r="W69" s="346">
        <v>0.04215277777777778</v>
      </c>
      <c r="X69" s="342">
        <v>6</v>
      </c>
      <c r="Y69" s="343">
        <f>W69/X69</f>
        <v>0.007025462962962963</v>
      </c>
      <c r="Z69" s="347">
        <v>0.0390162037037037</v>
      </c>
      <c r="AA69" s="342">
        <v>6</v>
      </c>
      <c r="AB69" s="343">
        <f t="shared" si="30"/>
        <v>0.00650270061728395</v>
      </c>
      <c r="AC69" s="340">
        <v>0.03792824074074074</v>
      </c>
      <c r="AD69" s="342">
        <v>6</v>
      </c>
      <c r="AE69" s="332">
        <f t="shared" si="39"/>
        <v>0.006321373456790124</v>
      </c>
      <c r="AF69" s="341"/>
      <c r="AG69" s="342"/>
      <c r="AH69" s="343"/>
      <c r="AI69" s="340">
        <v>0.03767361111111111</v>
      </c>
      <c r="AJ69" s="342">
        <v>6</v>
      </c>
      <c r="AK69" s="332">
        <f t="shared" si="32"/>
        <v>0.006278935185185185</v>
      </c>
      <c r="AL69" s="442"/>
      <c r="AM69" s="342"/>
      <c r="AN69" s="348"/>
      <c r="AO69" s="612">
        <v>0.036770833333333336</v>
      </c>
      <c r="AP69" s="573">
        <v>6.195</v>
      </c>
      <c r="AQ69" s="611">
        <f t="shared" si="33"/>
        <v>0.0059355663169222495</v>
      </c>
      <c r="AR69" s="592">
        <v>0.03767361111111111</v>
      </c>
      <c r="AS69" s="344">
        <v>6</v>
      </c>
      <c r="AT69" s="343">
        <f t="shared" si="28"/>
        <v>0.006278935185185185</v>
      </c>
      <c r="AU69" s="305">
        <v>1</v>
      </c>
      <c r="AV69" s="479">
        <f>E69+AR69</f>
        <v>0.23121527777777778</v>
      </c>
      <c r="AW69" s="480">
        <f>H69+AS69</f>
        <v>36.195</v>
      </c>
      <c r="AX69" s="479">
        <f>AV69/AW69</f>
        <v>0.006388044696167365</v>
      </c>
      <c r="AY69" s="472"/>
      <c r="AZ69" s="475">
        <f t="shared" si="40"/>
        <v>29</v>
      </c>
      <c r="BA69" s="475" t="b">
        <f t="shared" si="41"/>
        <v>0</v>
      </c>
      <c r="BB69" s="475" t="str">
        <f t="shared" si="42"/>
        <v>K16</v>
      </c>
      <c r="BC69" s="469">
        <f t="shared" si="43"/>
        <v>0.0356133979015335</v>
      </c>
      <c r="BD69" s="316"/>
      <c r="BE69" s="316"/>
      <c r="BF69" s="316"/>
      <c r="BG69" s="316"/>
      <c r="BH69" s="316"/>
      <c r="BI69" s="316"/>
      <c r="BJ69" s="316"/>
      <c r="BK69" s="316"/>
      <c r="BL69" s="316"/>
      <c r="BM69" s="316"/>
    </row>
    <row r="70" spans="1:65" s="317" customFormat="1" ht="11.25" customHeight="1">
      <c r="A70" s="318">
        <f t="shared" si="18"/>
        <v>67</v>
      </c>
      <c r="B70" s="319">
        <v>13</v>
      </c>
      <c r="C70" s="334">
        <v>14</v>
      </c>
      <c r="D70" s="325" t="s">
        <v>90</v>
      </c>
      <c r="E70" s="321">
        <f t="shared" si="34"/>
        <v>0.22266203703703705</v>
      </c>
      <c r="F70" s="322">
        <f t="shared" si="35"/>
        <v>0.0024999999999999745</v>
      </c>
      <c r="G70" s="322"/>
      <c r="H70" s="323">
        <f t="shared" si="36"/>
        <v>30.195</v>
      </c>
      <c r="I70" s="324">
        <f t="shared" si="37"/>
        <v>0.007374136017123267</v>
      </c>
      <c r="J70" s="325">
        <v>25</v>
      </c>
      <c r="K70" s="326">
        <v>32</v>
      </c>
      <c r="L70" s="325">
        <v>36</v>
      </c>
      <c r="M70" s="325"/>
      <c r="N70" s="326">
        <v>49</v>
      </c>
      <c r="O70" s="325"/>
      <c r="P70" s="345">
        <v>40</v>
      </c>
      <c r="Q70" s="345"/>
      <c r="R70" s="345" t="s">
        <v>152</v>
      </c>
      <c r="S70" s="334" t="s">
        <v>72</v>
      </c>
      <c r="T70" s="334">
        <v>1955</v>
      </c>
      <c r="U70" s="335" t="str">
        <f t="shared" si="38"/>
        <v>K50</v>
      </c>
      <c r="V70" s="336" t="s">
        <v>71</v>
      </c>
      <c r="W70" s="346">
        <v>0.050509259259259254</v>
      </c>
      <c r="X70" s="342">
        <v>6</v>
      </c>
      <c r="Y70" s="343">
        <f>W70/X70</f>
        <v>0.008418209876543209</v>
      </c>
      <c r="Z70" s="366">
        <v>0.04313657407407407</v>
      </c>
      <c r="AA70" s="342">
        <v>6</v>
      </c>
      <c r="AB70" s="343">
        <f t="shared" si="30"/>
        <v>0.007189429012345678</v>
      </c>
      <c r="AC70" s="340">
        <v>0.04207175925925926</v>
      </c>
      <c r="AD70" s="342">
        <v>6</v>
      </c>
      <c r="AE70" s="332">
        <f t="shared" si="39"/>
        <v>0.00701195987654321</v>
      </c>
      <c r="AF70" s="341"/>
      <c r="AG70" s="342"/>
      <c r="AH70" s="343"/>
      <c r="AI70" s="340">
        <v>0.04259259259259259</v>
      </c>
      <c r="AJ70" s="342">
        <v>6</v>
      </c>
      <c r="AK70" s="332">
        <f t="shared" si="32"/>
        <v>0.0070987654320987656</v>
      </c>
      <c r="AL70" s="442"/>
      <c r="AM70" s="342"/>
      <c r="AN70" s="348"/>
      <c r="AO70" s="610">
        <v>0.04435185185185186</v>
      </c>
      <c r="AP70" s="573">
        <v>6.195</v>
      </c>
      <c r="AQ70" s="611">
        <f t="shared" si="33"/>
        <v>0.0071592981197500976</v>
      </c>
      <c r="AR70" s="592">
        <v>0.04259259259259259</v>
      </c>
      <c r="AS70" s="344">
        <v>6</v>
      </c>
      <c r="AT70" s="332">
        <f t="shared" si="28"/>
        <v>0.0070987654320987656</v>
      </c>
      <c r="AU70" s="305">
        <v>1</v>
      </c>
      <c r="AV70" s="479">
        <f>E70+AR70</f>
        <v>0.26525462962962965</v>
      </c>
      <c r="AW70" s="480">
        <f>H70+AS70</f>
        <v>36.195</v>
      </c>
      <c r="AX70" s="479">
        <f>AV70/AW70</f>
        <v>0.00732848817874374</v>
      </c>
      <c r="AY70" s="367"/>
      <c r="AZ70" s="473">
        <f t="shared" si="40"/>
        <v>54</v>
      </c>
      <c r="BA70" s="474" t="b">
        <f t="shared" si="41"/>
        <v>0</v>
      </c>
      <c r="BB70" s="475" t="str">
        <f t="shared" si="42"/>
        <v>K50</v>
      </c>
      <c r="BC70" s="469">
        <f t="shared" si="43"/>
        <v>0.04295578871850059</v>
      </c>
      <c r="BD70" s="316"/>
      <c r="BE70" s="316"/>
      <c r="BF70" s="316"/>
      <c r="BG70" s="316"/>
      <c r="BH70" s="316"/>
      <c r="BI70" s="316"/>
      <c r="BJ70" s="316"/>
      <c r="BK70" s="316"/>
      <c r="BL70" s="316"/>
      <c r="BM70" s="316"/>
    </row>
    <row r="71" spans="1:65" s="317" customFormat="1" ht="11.25" customHeight="1">
      <c r="A71" s="318">
        <f t="shared" si="18"/>
        <v>68</v>
      </c>
      <c r="B71" s="319">
        <v>14</v>
      </c>
      <c r="C71" s="334">
        <v>52</v>
      </c>
      <c r="D71" s="325" t="s">
        <v>137</v>
      </c>
      <c r="E71" s="321">
        <f t="shared" si="34"/>
        <v>0.22516203703703702</v>
      </c>
      <c r="F71" s="322">
        <f t="shared" si="35"/>
        <v>0.0034722222222222376</v>
      </c>
      <c r="G71" s="322"/>
      <c r="H71" s="323">
        <f t="shared" si="36"/>
        <v>30.195</v>
      </c>
      <c r="I71" s="324">
        <f t="shared" si="37"/>
        <v>0.007456931181885644</v>
      </c>
      <c r="J71" s="325"/>
      <c r="K71" s="326">
        <v>40</v>
      </c>
      <c r="L71" s="325">
        <v>38</v>
      </c>
      <c r="M71" s="325"/>
      <c r="N71" s="326">
        <v>59</v>
      </c>
      <c r="O71" s="325">
        <v>49</v>
      </c>
      <c r="P71" s="345">
        <v>45</v>
      </c>
      <c r="Q71" s="345"/>
      <c r="R71" s="345" t="s">
        <v>152</v>
      </c>
      <c r="S71" s="334" t="s">
        <v>72</v>
      </c>
      <c r="T71" s="334">
        <v>1958</v>
      </c>
      <c r="U71" s="335" t="str">
        <f t="shared" si="38"/>
        <v>K50</v>
      </c>
      <c r="V71" s="336" t="s">
        <v>71</v>
      </c>
      <c r="W71" s="346"/>
      <c r="X71" s="342"/>
      <c r="Y71" s="343"/>
      <c r="Z71" s="347">
        <v>0.04488425925925926</v>
      </c>
      <c r="AA71" s="342">
        <v>6</v>
      </c>
      <c r="AB71" s="343">
        <f t="shared" si="30"/>
        <v>0.007480709876543211</v>
      </c>
      <c r="AC71" s="340">
        <v>0.04361111111111111</v>
      </c>
      <c r="AD71" s="342">
        <v>6</v>
      </c>
      <c r="AE71" s="332">
        <f t="shared" si="39"/>
        <v>0.007268518518518518</v>
      </c>
      <c r="AF71" s="341"/>
      <c r="AG71" s="342"/>
      <c r="AH71" s="343"/>
      <c r="AI71" s="340">
        <v>0.044641203703703704</v>
      </c>
      <c r="AJ71" s="342">
        <v>6</v>
      </c>
      <c r="AK71" s="332">
        <f t="shared" si="32"/>
        <v>0.007440200617283951</v>
      </c>
      <c r="AL71" s="442">
        <v>0.045717592592592594</v>
      </c>
      <c r="AM71" s="342">
        <v>6</v>
      </c>
      <c r="AN71" s="348">
        <f>AL71/AM71</f>
        <v>0.007619598765432099</v>
      </c>
      <c r="AO71" s="610">
        <v>0.046307870370370374</v>
      </c>
      <c r="AP71" s="573">
        <v>6.195</v>
      </c>
      <c r="AQ71" s="611">
        <f t="shared" si="33"/>
        <v>0.00747503960780797</v>
      </c>
      <c r="AR71" s="591"/>
      <c r="AS71" s="344"/>
      <c r="AT71" s="343" t="e">
        <f t="shared" si="28"/>
        <v>#DIV/0!</v>
      </c>
      <c r="AU71" s="305">
        <v>1</v>
      </c>
      <c r="AV71" s="470"/>
      <c r="AW71" s="471"/>
      <c r="AX71" s="470"/>
      <c r="AY71" s="472"/>
      <c r="AZ71" s="473">
        <f t="shared" si="40"/>
        <v>51</v>
      </c>
      <c r="BA71" s="474" t="b">
        <f t="shared" si="41"/>
        <v>0</v>
      </c>
      <c r="BB71" s="475" t="str">
        <f t="shared" si="42"/>
        <v>K50</v>
      </c>
      <c r="BC71" s="469">
        <f t="shared" si="43"/>
        <v>0.04485023764684782</v>
      </c>
      <c r="BD71" s="316"/>
      <c r="BE71" s="316"/>
      <c r="BF71" s="316"/>
      <c r="BG71" s="316"/>
      <c r="BH71" s="316"/>
      <c r="BI71" s="316"/>
      <c r="BJ71" s="316"/>
      <c r="BK71" s="316"/>
      <c r="BL71" s="316"/>
      <c r="BM71" s="316"/>
    </row>
    <row r="72" spans="1:65" s="317" customFormat="1" ht="11.25" customHeight="1">
      <c r="A72" s="318">
        <f t="shared" si="18"/>
        <v>69</v>
      </c>
      <c r="B72" s="319">
        <v>15</v>
      </c>
      <c r="C72" s="334">
        <v>19</v>
      </c>
      <c r="D72" s="325" t="s">
        <v>94</v>
      </c>
      <c r="E72" s="321">
        <f t="shared" si="34"/>
        <v>0.22863425925925926</v>
      </c>
      <c r="F72" s="322">
        <f t="shared" si="35"/>
        <v>0.027442129629629636</v>
      </c>
      <c r="G72" s="287"/>
      <c r="H72" s="323">
        <f t="shared" si="36"/>
        <v>30</v>
      </c>
      <c r="I72" s="324">
        <f t="shared" si="37"/>
        <v>0.007621141975308642</v>
      </c>
      <c r="J72" s="325">
        <v>33</v>
      </c>
      <c r="K72" s="326">
        <v>37</v>
      </c>
      <c r="L72" s="325">
        <v>50</v>
      </c>
      <c r="M72" s="325">
        <v>45</v>
      </c>
      <c r="N72" s="326">
        <v>39</v>
      </c>
      <c r="O72" s="325"/>
      <c r="P72" s="345"/>
      <c r="Q72" s="345"/>
      <c r="R72" s="345" t="s">
        <v>152</v>
      </c>
      <c r="S72" s="334" t="s">
        <v>72</v>
      </c>
      <c r="T72" s="334">
        <v>1964</v>
      </c>
      <c r="U72" s="335" t="str">
        <f t="shared" si="38"/>
        <v>K36</v>
      </c>
      <c r="V72" s="336" t="s">
        <v>95</v>
      </c>
      <c r="W72" s="346">
        <v>0.056921296296296296</v>
      </c>
      <c r="X72" s="342">
        <v>6</v>
      </c>
      <c r="Y72" s="343">
        <f>W72/X72</f>
        <v>0.009486882716049383</v>
      </c>
      <c r="Z72" s="347">
        <v>0.04361111111111111</v>
      </c>
      <c r="AA72" s="342">
        <v>6</v>
      </c>
      <c r="AB72" s="343">
        <f t="shared" si="30"/>
        <v>0.007268518518518518</v>
      </c>
      <c r="AC72" s="340">
        <v>0.04833333333333333</v>
      </c>
      <c r="AD72" s="342">
        <v>6</v>
      </c>
      <c r="AE72" s="332">
        <f t="shared" si="39"/>
        <v>0.008055555555555555</v>
      </c>
      <c r="AF72" s="341">
        <v>0.041840277777777775</v>
      </c>
      <c r="AG72" s="342">
        <v>6</v>
      </c>
      <c r="AH72" s="343">
        <f>AF72/AG72</f>
        <v>0.006973379629629629</v>
      </c>
      <c r="AI72" s="340">
        <v>0.03792824074074074</v>
      </c>
      <c r="AJ72" s="342">
        <v>6</v>
      </c>
      <c r="AK72" s="332">
        <f t="shared" si="32"/>
        <v>0.006321373456790124</v>
      </c>
      <c r="AL72" s="442"/>
      <c r="AM72" s="342"/>
      <c r="AN72" s="348"/>
      <c r="AO72" s="610"/>
      <c r="AP72" s="573"/>
      <c r="AQ72" s="611"/>
      <c r="AR72" s="592"/>
      <c r="AS72" s="344"/>
      <c r="AT72" s="332" t="e">
        <f t="shared" si="28"/>
        <v>#DIV/0!</v>
      </c>
      <c r="AU72" s="305">
        <v>1</v>
      </c>
      <c r="AV72" s="476"/>
      <c r="AW72" s="477"/>
      <c r="AX72" s="476"/>
      <c r="AY72" s="478"/>
      <c r="AZ72" s="475">
        <f t="shared" si="40"/>
        <v>45</v>
      </c>
      <c r="BA72" s="475" t="b">
        <f t="shared" si="41"/>
        <v>0</v>
      </c>
      <c r="BB72" s="475" t="str">
        <f t="shared" si="42"/>
        <v>K36</v>
      </c>
      <c r="BC72" s="469">
        <f t="shared" si="43"/>
        <v>0</v>
      </c>
      <c r="BD72" s="316"/>
      <c r="BE72" s="316"/>
      <c r="BF72" s="316"/>
      <c r="BG72" s="316"/>
      <c r="BH72" s="316"/>
      <c r="BI72" s="316"/>
      <c r="BJ72" s="316"/>
      <c r="BK72" s="316"/>
      <c r="BL72" s="316"/>
      <c r="BM72" s="316"/>
    </row>
    <row r="73" spans="1:65" s="317" customFormat="1" ht="11.25" customHeight="1">
      <c r="A73" s="349">
        <f t="shared" si="18"/>
        <v>70</v>
      </c>
      <c r="B73" s="319">
        <v>16</v>
      </c>
      <c r="C73" s="334">
        <v>26</v>
      </c>
      <c r="D73" s="325" t="s">
        <v>101</v>
      </c>
      <c r="E73" s="321">
        <f t="shared" si="34"/>
        <v>0.2560763888888889</v>
      </c>
      <c r="F73" s="322">
        <f t="shared" si="35"/>
      </c>
      <c r="G73" s="322"/>
      <c r="H73" s="323">
        <f t="shared" si="36"/>
        <v>30</v>
      </c>
      <c r="I73" s="324">
        <f t="shared" si="37"/>
        <v>0.00853587962962963</v>
      </c>
      <c r="J73" s="325">
        <v>36</v>
      </c>
      <c r="K73" s="326">
        <v>44</v>
      </c>
      <c r="L73" s="325">
        <v>52</v>
      </c>
      <c r="M73" s="325"/>
      <c r="N73" s="326">
        <v>67</v>
      </c>
      <c r="O73" s="325">
        <v>53</v>
      </c>
      <c r="P73" s="345"/>
      <c r="Q73" s="345"/>
      <c r="R73" s="345" t="s">
        <v>152</v>
      </c>
      <c r="S73" s="334" t="s">
        <v>72</v>
      </c>
      <c r="T73" s="334">
        <v>1936</v>
      </c>
      <c r="U73" s="335" t="str">
        <f t="shared" si="38"/>
        <v>K50</v>
      </c>
      <c r="V73" s="336" t="s">
        <v>71</v>
      </c>
      <c r="W73" s="346">
        <v>0.05743055555555556</v>
      </c>
      <c r="X73" s="342">
        <v>6</v>
      </c>
      <c r="Y73" s="343">
        <f>W73/X73</f>
        <v>0.00957175925925926</v>
      </c>
      <c r="Z73" s="347">
        <v>0.05269675925925926</v>
      </c>
      <c r="AA73" s="342">
        <v>6</v>
      </c>
      <c r="AB73" s="343">
        <f t="shared" si="30"/>
        <v>0.008782793209876544</v>
      </c>
      <c r="AC73" s="340">
        <v>0.049479166666666664</v>
      </c>
      <c r="AD73" s="342">
        <v>6</v>
      </c>
      <c r="AE73" s="332">
        <f t="shared" si="39"/>
        <v>0.008246527777777778</v>
      </c>
      <c r="AF73" s="341"/>
      <c r="AG73" s="342"/>
      <c r="AH73" s="343"/>
      <c r="AI73" s="340">
        <v>0.04731481481481481</v>
      </c>
      <c r="AJ73" s="342">
        <v>6</v>
      </c>
      <c r="AK73" s="332">
        <f t="shared" si="32"/>
        <v>0.007885802469135802</v>
      </c>
      <c r="AL73" s="442">
        <v>0.0491550925925926</v>
      </c>
      <c r="AM73" s="342">
        <v>6</v>
      </c>
      <c r="AN73" s="348">
        <f>AL73/AM73</f>
        <v>0.008192515432098766</v>
      </c>
      <c r="AO73" s="610"/>
      <c r="AP73" s="573"/>
      <c r="AQ73" s="611"/>
      <c r="AR73" s="592">
        <v>0.05277777777777778</v>
      </c>
      <c r="AS73" s="344">
        <v>6</v>
      </c>
      <c r="AT73" s="343">
        <f aca="true" t="shared" si="44" ref="AT73:AT104">AR73/AS73</f>
        <v>0.008796296296296297</v>
      </c>
      <c r="AU73" s="305">
        <v>1</v>
      </c>
      <c r="AV73" s="479">
        <f>E73+AR73</f>
        <v>0.30885416666666665</v>
      </c>
      <c r="AW73" s="480">
        <f>H73+AS73</f>
        <v>36</v>
      </c>
      <c r="AX73" s="479">
        <f>AV73/AW73</f>
        <v>0.008579282407407407</v>
      </c>
      <c r="AY73" s="478"/>
      <c r="AZ73" s="475">
        <f t="shared" si="40"/>
        <v>73</v>
      </c>
      <c r="BA73" s="475" t="b">
        <f t="shared" si="41"/>
        <v>0</v>
      </c>
      <c r="BB73" s="475" t="str">
        <f t="shared" si="42"/>
        <v>K50</v>
      </c>
      <c r="BC73" s="469">
        <f t="shared" si="43"/>
        <v>0</v>
      </c>
      <c r="BD73" s="316"/>
      <c r="BE73" s="316"/>
      <c r="BF73" s="316"/>
      <c r="BG73" s="316"/>
      <c r="BH73" s="316"/>
      <c r="BI73" s="316"/>
      <c r="BJ73" s="316"/>
      <c r="BK73" s="316"/>
      <c r="BL73" s="316"/>
      <c r="BM73" s="316"/>
    </row>
    <row r="74" spans="1:65" s="254" customFormat="1" ht="11.25" customHeight="1">
      <c r="A74" s="854">
        <f t="shared" si="18"/>
        <v>71</v>
      </c>
      <c r="B74" s="247">
        <v>17</v>
      </c>
      <c r="C74" s="258">
        <v>11</v>
      </c>
      <c r="D74" s="255" t="s">
        <v>68</v>
      </c>
      <c r="E74" s="248">
        <f t="shared" si="34"/>
        <v>0.15694444444444447</v>
      </c>
      <c r="F74" s="249">
        <f t="shared" si="35"/>
        <v>0.00884259259259254</v>
      </c>
      <c r="G74" s="249"/>
      <c r="H74" s="250">
        <f t="shared" si="36"/>
        <v>24.195</v>
      </c>
      <c r="I74" s="251">
        <f t="shared" si="37"/>
        <v>0.006486647838166748</v>
      </c>
      <c r="J74" s="255">
        <v>24</v>
      </c>
      <c r="K74" s="256"/>
      <c r="L74" s="255">
        <v>32</v>
      </c>
      <c r="M74" s="255">
        <v>41</v>
      </c>
      <c r="N74" s="256"/>
      <c r="O74" s="255"/>
      <c r="P74" s="257">
        <v>30</v>
      </c>
      <c r="Q74" s="257"/>
      <c r="R74" s="257" t="s">
        <v>152</v>
      </c>
      <c r="S74" s="258" t="s">
        <v>58</v>
      </c>
      <c r="T74" s="258">
        <v>1942</v>
      </c>
      <c r="U74" s="259" t="str">
        <f t="shared" si="38"/>
        <v>M60</v>
      </c>
      <c r="V74" s="260" t="s">
        <v>71</v>
      </c>
      <c r="W74" s="268">
        <v>0.042164351851851856</v>
      </c>
      <c r="X74" s="264">
        <v>6</v>
      </c>
      <c r="Y74" s="265">
        <f>W74/X74</f>
        <v>0.007027391975308643</v>
      </c>
      <c r="Z74" s="269"/>
      <c r="AA74" s="264"/>
      <c r="AB74" s="265"/>
      <c r="AC74" s="262">
        <v>0.04025462962962963</v>
      </c>
      <c r="AD74" s="264">
        <v>6</v>
      </c>
      <c r="AE74" s="252">
        <f t="shared" si="39"/>
        <v>0.006709104938271606</v>
      </c>
      <c r="AF74" s="263">
        <v>0.037638888888888895</v>
      </c>
      <c r="AG74" s="264">
        <v>6</v>
      </c>
      <c r="AH74" s="265">
        <f>AF74/AG74</f>
        <v>0.006273148148148149</v>
      </c>
      <c r="AI74" s="262"/>
      <c r="AJ74" s="264"/>
      <c r="AK74" s="252"/>
      <c r="AL74" s="443"/>
      <c r="AM74" s="264"/>
      <c r="AN74" s="270"/>
      <c r="AO74" s="608">
        <v>0.03688657407407408</v>
      </c>
      <c r="AP74" s="572">
        <v>6.195</v>
      </c>
      <c r="AQ74" s="609">
        <f>AO74/AP74</f>
        <v>0.005954249245209698</v>
      </c>
      <c r="AR74" s="593">
        <v>0.04111111111111111</v>
      </c>
      <c r="AS74" s="266">
        <v>6</v>
      </c>
      <c r="AT74" s="265">
        <f t="shared" si="44"/>
        <v>0.006851851851851852</v>
      </c>
      <c r="AU74" s="271">
        <v>1</v>
      </c>
      <c r="AV74" s="487">
        <f>E74+AR74</f>
        <v>0.1980555555555556</v>
      </c>
      <c r="AW74" s="488">
        <f>H74+AS74</f>
        <v>30.195</v>
      </c>
      <c r="AX74" s="487">
        <f>AV74/AW74</f>
        <v>0.006559216941730605</v>
      </c>
      <c r="AY74" s="489"/>
      <c r="AZ74" s="486">
        <f t="shared" si="40"/>
        <v>67</v>
      </c>
      <c r="BA74" s="486" t="str">
        <f t="shared" si="41"/>
        <v>M60</v>
      </c>
      <c r="BB74" s="486" t="b">
        <f t="shared" si="42"/>
        <v>0</v>
      </c>
      <c r="BC74" s="469">
        <f t="shared" si="43"/>
        <v>0.03572549547125819</v>
      </c>
      <c r="BD74" s="253"/>
      <c r="BE74" s="253"/>
      <c r="BF74" s="253"/>
      <c r="BG74" s="253"/>
      <c r="BH74" s="253"/>
      <c r="BI74" s="253"/>
      <c r="BJ74" s="253"/>
      <c r="BK74" s="253"/>
      <c r="BL74" s="253"/>
      <c r="BM74" s="253"/>
    </row>
    <row r="75" spans="1:65" s="254" customFormat="1" ht="11.25" customHeight="1">
      <c r="A75" s="349">
        <f t="shared" si="18"/>
        <v>72</v>
      </c>
      <c r="B75" s="319">
        <v>18</v>
      </c>
      <c r="C75" s="334">
        <v>53</v>
      </c>
      <c r="D75" s="325" t="s">
        <v>138</v>
      </c>
      <c r="E75" s="321">
        <f t="shared" si="34"/>
        <v>0.165787037037037</v>
      </c>
      <c r="F75" s="322">
        <f t="shared" si="35"/>
        <v>0.025972222222222258</v>
      </c>
      <c r="G75" s="322"/>
      <c r="H75" s="323">
        <f t="shared" si="36"/>
        <v>24</v>
      </c>
      <c r="I75" s="324">
        <f t="shared" si="37"/>
        <v>0.006907793209876542</v>
      </c>
      <c r="J75" s="325"/>
      <c r="K75" s="326">
        <v>33</v>
      </c>
      <c r="L75" s="325">
        <v>35</v>
      </c>
      <c r="M75" s="325"/>
      <c r="N75" s="326">
        <v>48</v>
      </c>
      <c r="O75" s="325">
        <v>43</v>
      </c>
      <c r="P75" s="345"/>
      <c r="Q75" s="345"/>
      <c r="R75" s="345" t="s">
        <v>152</v>
      </c>
      <c r="S75" s="334" t="s">
        <v>72</v>
      </c>
      <c r="T75" s="334">
        <v>1965</v>
      </c>
      <c r="U75" s="335" t="str">
        <f t="shared" si="38"/>
        <v>K36</v>
      </c>
      <c r="V75" s="336" t="s">
        <v>71</v>
      </c>
      <c r="W75" s="346"/>
      <c r="X75" s="342"/>
      <c r="Y75" s="343"/>
      <c r="Z75" s="347">
        <v>0.04313657407407407</v>
      </c>
      <c r="AA75" s="342">
        <v>6</v>
      </c>
      <c r="AB75" s="343">
        <f>Z75/AA75</f>
        <v>0.007189429012345678</v>
      </c>
      <c r="AC75" s="340">
        <v>0.04114583333333333</v>
      </c>
      <c r="AD75" s="342">
        <v>6</v>
      </c>
      <c r="AE75" s="332">
        <f t="shared" si="39"/>
        <v>0.006857638888888889</v>
      </c>
      <c r="AF75" s="341"/>
      <c r="AG75" s="342"/>
      <c r="AH75" s="343"/>
      <c r="AI75" s="340">
        <v>0.04146990740740741</v>
      </c>
      <c r="AJ75" s="342">
        <v>6</v>
      </c>
      <c r="AK75" s="332">
        <f aca="true" t="shared" si="45" ref="AK75:AK85">AI75/AJ75</f>
        <v>0.006911651234567901</v>
      </c>
      <c r="AL75" s="442">
        <v>0.04003472222222222</v>
      </c>
      <c r="AM75" s="342">
        <v>6</v>
      </c>
      <c r="AN75" s="348">
        <f>AL75/AM75</f>
        <v>0.006672453703703704</v>
      </c>
      <c r="AO75" s="610"/>
      <c r="AP75" s="573"/>
      <c r="AQ75" s="611"/>
      <c r="AR75" s="591"/>
      <c r="AS75" s="344"/>
      <c r="AT75" s="343" t="e">
        <f t="shared" si="44"/>
        <v>#DIV/0!</v>
      </c>
      <c r="AU75" s="623">
        <v>1</v>
      </c>
      <c r="AV75" s="470"/>
      <c r="AW75" s="471"/>
      <c r="AX75" s="470"/>
      <c r="AY75" s="472"/>
      <c r="AZ75" s="473">
        <f t="shared" si="40"/>
        <v>44</v>
      </c>
      <c r="BA75" s="474" t="b">
        <f t="shared" si="41"/>
        <v>0</v>
      </c>
      <c r="BB75" s="475" t="str">
        <f t="shared" si="42"/>
        <v>K36</v>
      </c>
      <c r="BC75" s="469">
        <f t="shared" si="43"/>
        <v>0</v>
      </c>
      <c r="BD75" s="253"/>
      <c r="BE75" s="253"/>
      <c r="BF75" s="253"/>
      <c r="BG75" s="253"/>
      <c r="BH75" s="253"/>
      <c r="BI75" s="253"/>
      <c r="BJ75" s="253"/>
      <c r="BK75" s="253"/>
      <c r="BL75" s="253"/>
      <c r="BM75" s="253"/>
    </row>
    <row r="76" spans="1:65" s="254" customFormat="1" ht="11.25" customHeight="1">
      <c r="A76" s="349">
        <f t="shared" si="18"/>
        <v>73</v>
      </c>
      <c r="B76" s="319">
        <v>19</v>
      </c>
      <c r="C76" s="334">
        <v>42</v>
      </c>
      <c r="D76" s="325" t="s">
        <v>118</v>
      </c>
      <c r="E76" s="321">
        <f t="shared" si="34"/>
        <v>0.19175925925925927</v>
      </c>
      <c r="F76" s="322">
        <f t="shared" si="35"/>
      </c>
      <c r="G76" s="322"/>
      <c r="H76" s="323">
        <f t="shared" si="36"/>
        <v>22</v>
      </c>
      <c r="I76" s="324">
        <f t="shared" si="37"/>
        <v>0.008716329966329968</v>
      </c>
      <c r="J76" s="325">
        <v>41</v>
      </c>
      <c r="K76" s="326"/>
      <c r="L76" s="325">
        <v>46</v>
      </c>
      <c r="M76" s="325"/>
      <c r="N76" s="326">
        <v>64</v>
      </c>
      <c r="O76" s="325"/>
      <c r="P76" s="855" t="s">
        <v>254</v>
      </c>
      <c r="Q76" s="345"/>
      <c r="R76" s="345" t="s">
        <v>152</v>
      </c>
      <c r="S76" s="334" t="s">
        <v>72</v>
      </c>
      <c r="T76" s="334">
        <v>1951</v>
      </c>
      <c r="U76" s="335" t="str">
        <f t="shared" si="38"/>
        <v>K50</v>
      </c>
      <c r="V76" s="336" t="s">
        <v>71</v>
      </c>
      <c r="W76" s="346">
        <v>0.05752314814814815</v>
      </c>
      <c r="X76" s="342">
        <v>6</v>
      </c>
      <c r="Y76" s="343">
        <f>W76/X76</f>
        <v>0.009587191358024692</v>
      </c>
      <c r="Z76" s="347"/>
      <c r="AA76" s="342"/>
      <c r="AB76" s="343"/>
      <c r="AC76" s="340">
        <v>0.04780092592592592</v>
      </c>
      <c r="AD76" s="342">
        <v>6</v>
      </c>
      <c r="AE76" s="332">
        <f t="shared" si="39"/>
        <v>0.00796682098765432</v>
      </c>
      <c r="AF76" s="341"/>
      <c r="AG76" s="342"/>
      <c r="AH76" s="343"/>
      <c r="AI76" s="340">
        <v>0.04608796296296296</v>
      </c>
      <c r="AJ76" s="342">
        <v>6</v>
      </c>
      <c r="AK76" s="332">
        <f t="shared" si="45"/>
        <v>0.007681327160493827</v>
      </c>
      <c r="AL76" s="442"/>
      <c r="AM76" s="342"/>
      <c r="AN76" s="348"/>
      <c r="AO76" s="610">
        <v>0.04034722222222222</v>
      </c>
      <c r="AP76" s="573">
        <v>4</v>
      </c>
      <c r="AQ76" s="611">
        <f aca="true" t="shared" si="46" ref="AQ76:AQ82">AO76/AP76</f>
        <v>0.010086805555555555</v>
      </c>
      <c r="AR76" s="592"/>
      <c r="AS76" s="344"/>
      <c r="AT76" s="343" t="e">
        <f t="shared" si="44"/>
        <v>#DIV/0!</v>
      </c>
      <c r="AU76" s="623">
        <v>1</v>
      </c>
      <c r="AV76" s="476"/>
      <c r="AW76" s="477"/>
      <c r="AX76" s="476"/>
      <c r="AY76" s="478"/>
      <c r="AZ76" s="475">
        <f t="shared" si="40"/>
        <v>58</v>
      </c>
      <c r="BA76" s="475" t="b">
        <f t="shared" si="41"/>
        <v>0</v>
      </c>
      <c r="BB76" s="475" t="str">
        <f t="shared" si="42"/>
        <v>K50</v>
      </c>
      <c r="BC76" s="469">
        <f t="shared" si="43"/>
        <v>0.06052083333333333</v>
      </c>
      <c r="BD76" s="253"/>
      <c r="BE76" s="253"/>
      <c r="BF76" s="253"/>
      <c r="BG76" s="253"/>
      <c r="BH76" s="253"/>
      <c r="BI76" s="253"/>
      <c r="BJ76" s="253"/>
      <c r="BK76" s="253"/>
      <c r="BL76" s="253"/>
      <c r="BM76" s="253"/>
    </row>
    <row r="77" spans="1:65" s="317" customFormat="1" ht="11.25" customHeight="1">
      <c r="A77" s="349">
        <f t="shared" si="18"/>
        <v>74</v>
      </c>
      <c r="B77" s="319">
        <v>20</v>
      </c>
      <c r="C77" s="334">
        <v>75</v>
      </c>
      <c r="D77" s="325" t="s">
        <v>185</v>
      </c>
      <c r="E77" s="321">
        <f t="shared" si="34"/>
        <v>0.11142361111111111</v>
      </c>
      <c r="F77" s="322">
        <f t="shared" si="35"/>
        <v>0.0010532407407407296</v>
      </c>
      <c r="G77" s="322"/>
      <c r="H77" s="323">
        <f t="shared" si="36"/>
        <v>18.195</v>
      </c>
      <c r="I77" s="324">
        <f t="shared" si="37"/>
        <v>0.006123858813471344</v>
      </c>
      <c r="J77" s="325"/>
      <c r="K77" s="326"/>
      <c r="L77" s="325"/>
      <c r="M77" s="325">
        <v>36</v>
      </c>
      <c r="N77" s="326">
        <v>33</v>
      </c>
      <c r="O77" s="325"/>
      <c r="P77" s="345">
        <v>25</v>
      </c>
      <c r="Q77" s="345"/>
      <c r="R77" s="345" t="s">
        <v>152</v>
      </c>
      <c r="S77" s="334" t="s">
        <v>72</v>
      </c>
      <c r="T77" s="334">
        <v>1996</v>
      </c>
      <c r="U77" s="335" t="str">
        <f t="shared" si="38"/>
        <v>K16</v>
      </c>
      <c r="V77" s="336" t="s">
        <v>87</v>
      </c>
      <c r="W77" s="346"/>
      <c r="X77" s="342"/>
      <c r="Y77" s="343"/>
      <c r="Z77" s="347"/>
      <c r="AA77" s="342"/>
      <c r="AB77" s="343"/>
      <c r="AC77" s="340"/>
      <c r="AD77" s="342"/>
      <c r="AE77" s="332"/>
      <c r="AF77" s="341">
        <v>0.03741898148148148</v>
      </c>
      <c r="AG77" s="342">
        <v>6</v>
      </c>
      <c r="AH77" s="343">
        <f>AF77/AG77</f>
        <v>0.006236496913580246</v>
      </c>
      <c r="AI77" s="340">
        <v>0.03738425925925926</v>
      </c>
      <c r="AJ77" s="342">
        <v>6</v>
      </c>
      <c r="AK77" s="332">
        <f t="shared" si="45"/>
        <v>0.0062307098765432105</v>
      </c>
      <c r="AL77" s="442"/>
      <c r="AM77" s="342"/>
      <c r="AN77" s="348"/>
      <c r="AO77" s="610">
        <v>0.03662037037037037</v>
      </c>
      <c r="AP77" s="573">
        <v>6.195</v>
      </c>
      <c r="AQ77" s="611">
        <f t="shared" si="46"/>
        <v>0.0059112785101485665</v>
      </c>
      <c r="AR77" s="592"/>
      <c r="AS77" s="344"/>
      <c r="AT77" s="343" t="e">
        <f t="shared" si="44"/>
        <v>#DIV/0!</v>
      </c>
      <c r="AU77" s="305">
        <v>1</v>
      </c>
      <c r="AV77" s="476"/>
      <c r="AW77" s="477"/>
      <c r="AX77" s="476"/>
      <c r="AY77" s="478"/>
      <c r="AZ77" s="475">
        <f t="shared" si="40"/>
        <v>13</v>
      </c>
      <c r="BA77" s="475" t="b">
        <f t="shared" si="41"/>
        <v>0</v>
      </c>
      <c r="BB77" s="475" t="str">
        <f t="shared" si="42"/>
        <v>K16</v>
      </c>
      <c r="BC77" s="469">
        <f t="shared" si="43"/>
        <v>0.035467671060891395</v>
      </c>
      <c r="BD77" s="316"/>
      <c r="BE77" s="316"/>
      <c r="BF77" s="316"/>
      <c r="BG77" s="316"/>
      <c r="BH77" s="316"/>
      <c r="BI77" s="316"/>
      <c r="BJ77" s="316"/>
      <c r="BK77" s="316"/>
      <c r="BL77" s="316"/>
      <c r="BM77" s="316"/>
    </row>
    <row r="78" spans="1:65" s="317" customFormat="1" ht="11.25" customHeight="1">
      <c r="A78" s="318">
        <f t="shared" si="18"/>
        <v>75</v>
      </c>
      <c r="B78" s="319">
        <v>21</v>
      </c>
      <c r="C78" s="334">
        <v>89</v>
      </c>
      <c r="D78" s="325" t="s">
        <v>212</v>
      </c>
      <c r="E78" s="321">
        <f t="shared" si="34"/>
        <v>0.11247685185185184</v>
      </c>
      <c r="F78" s="322">
        <f t="shared" si="35"/>
        <v>0.00019675925925925764</v>
      </c>
      <c r="G78" s="322"/>
      <c r="H78" s="323">
        <f t="shared" si="36"/>
        <v>18.195</v>
      </c>
      <c r="I78" s="324">
        <f t="shared" si="37"/>
        <v>0.0061817450866640195</v>
      </c>
      <c r="J78" s="325"/>
      <c r="K78" s="326"/>
      <c r="L78" s="325"/>
      <c r="M78" s="325"/>
      <c r="N78" s="326">
        <v>41</v>
      </c>
      <c r="O78" s="325">
        <v>31</v>
      </c>
      <c r="P78" s="345">
        <v>28</v>
      </c>
      <c r="Q78" s="345"/>
      <c r="R78" s="345" t="s">
        <v>152</v>
      </c>
      <c r="S78" s="334" t="s">
        <v>72</v>
      </c>
      <c r="T78" s="334">
        <v>1973</v>
      </c>
      <c r="U78" s="335" t="str">
        <f t="shared" si="38"/>
        <v>K36</v>
      </c>
      <c r="V78" s="336" t="s">
        <v>71</v>
      </c>
      <c r="W78" s="346"/>
      <c r="X78" s="342"/>
      <c r="Y78" s="343"/>
      <c r="Z78" s="347"/>
      <c r="AA78" s="342"/>
      <c r="AB78" s="343"/>
      <c r="AC78" s="340"/>
      <c r="AD78" s="342"/>
      <c r="AE78" s="332"/>
      <c r="AF78" s="341"/>
      <c r="AG78" s="342"/>
      <c r="AH78" s="343"/>
      <c r="AI78" s="340">
        <v>0.038530092592592595</v>
      </c>
      <c r="AJ78" s="342">
        <v>6</v>
      </c>
      <c r="AK78" s="332">
        <f t="shared" si="45"/>
        <v>0.006421682098765432</v>
      </c>
      <c r="AL78" s="442">
        <v>0.0371875</v>
      </c>
      <c r="AM78" s="342">
        <v>6</v>
      </c>
      <c r="AN78" s="348">
        <f>AL78/AM78</f>
        <v>0.006197916666666667</v>
      </c>
      <c r="AO78" s="610">
        <v>0.036759259259259255</v>
      </c>
      <c r="AP78" s="573">
        <v>6.195</v>
      </c>
      <c r="AQ78" s="611">
        <f t="shared" si="46"/>
        <v>0.0059336980240935035</v>
      </c>
      <c r="AR78" s="591"/>
      <c r="AS78" s="344"/>
      <c r="AT78" s="343" t="e">
        <f t="shared" si="44"/>
        <v>#DIV/0!</v>
      </c>
      <c r="AU78" s="305">
        <v>1</v>
      </c>
      <c r="AV78" s="470"/>
      <c r="AW78" s="471"/>
      <c r="AX78" s="470"/>
      <c r="AY78" s="472"/>
      <c r="AZ78" s="475">
        <f t="shared" si="40"/>
        <v>36</v>
      </c>
      <c r="BA78" s="475" t="b">
        <f t="shared" si="41"/>
        <v>0</v>
      </c>
      <c r="BB78" s="475" t="str">
        <f t="shared" si="42"/>
        <v>K36</v>
      </c>
      <c r="BC78" s="469">
        <f t="shared" si="43"/>
        <v>0.03560218814456102</v>
      </c>
      <c r="BD78" s="316"/>
      <c r="BE78" s="316"/>
      <c r="BF78" s="316"/>
      <c r="BG78" s="316"/>
      <c r="BH78" s="316"/>
      <c r="BI78" s="316"/>
      <c r="BJ78" s="316"/>
      <c r="BK78" s="316"/>
      <c r="BL78" s="316"/>
      <c r="BM78" s="316"/>
    </row>
    <row r="79" spans="1:65" s="317" customFormat="1" ht="11.25" customHeight="1">
      <c r="A79" s="318">
        <f t="shared" si="18"/>
        <v>76</v>
      </c>
      <c r="B79" s="319">
        <v>22</v>
      </c>
      <c r="C79" s="334">
        <v>90</v>
      </c>
      <c r="D79" s="325" t="s">
        <v>213</v>
      </c>
      <c r="E79" s="321">
        <f t="shared" si="34"/>
        <v>0.1126736111111111</v>
      </c>
      <c r="F79" s="322">
        <f t="shared" si="35"/>
        <v>0.01468750000000002</v>
      </c>
      <c r="G79" s="322"/>
      <c r="H79" s="323">
        <f t="shared" si="36"/>
        <v>18.195</v>
      </c>
      <c r="I79" s="324">
        <f t="shared" si="37"/>
        <v>0.006192559005831882</v>
      </c>
      <c r="J79" s="325"/>
      <c r="K79" s="326"/>
      <c r="L79" s="325"/>
      <c r="M79" s="325"/>
      <c r="N79" s="326">
        <v>42</v>
      </c>
      <c r="O79" s="325">
        <v>32</v>
      </c>
      <c r="P79" s="345">
        <v>32</v>
      </c>
      <c r="Q79" s="345"/>
      <c r="R79" s="345" t="s">
        <v>152</v>
      </c>
      <c r="S79" s="334" t="s">
        <v>72</v>
      </c>
      <c r="T79" s="334">
        <v>1967</v>
      </c>
      <c r="U79" s="335" t="str">
        <f t="shared" si="38"/>
        <v>K36</v>
      </c>
      <c r="V79" s="336" t="s">
        <v>71</v>
      </c>
      <c r="W79" s="346"/>
      <c r="X79" s="342"/>
      <c r="Y79" s="343"/>
      <c r="Z79" s="347"/>
      <c r="AA79" s="342"/>
      <c r="AB79" s="343"/>
      <c r="AC79" s="340"/>
      <c r="AD79" s="342"/>
      <c r="AE79" s="332"/>
      <c r="AF79" s="341"/>
      <c r="AG79" s="342"/>
      <c r="AH79" s="343"/>
      <c r="AI79" s="340">
        <v>0.038530092592592595</v>
      </c>
      <c r="AJ79" s="342">
        <v>6</v>
      </c>
      <c r="AK79" s="332">
        <f t="shared" si="45"/>
        <v>0.006421682098765432</v>
      </c>
      <c r="AL79" s="442">
        <v>0.0371875</v>
      </c>
      <c r="AM79" s="342">
        <v>6</v>
      </c>
      <c r="AN79" s="348">
        <f>AL79/AM79</f>
        <v>0.006197916666666667</v>
      </c>
      <c r="AO79" s="610">
        <v>0.03695601851851852</v>
      </c>
      <c r="AP79" s="573">
        <v>6.195</v>
      </c>
      <c r="AQ79" s="611">
        <f t="shared" si="46"/>
        <v>0.005965459002182166</v>
      </c>
      <c r="AR79" s="591"/>
      <c r="AS79" s="344"/>
      <c r="AT79" s="343" t="e">
        <f t="shared" si="44"/>
        <v>#DIV/0!</v>
      </c>
      <c r="AU79" s="305">
        <v>1</v>
      </c>
      <c r="AV79" s="470"/>
      <c r="AW79" s="471"/>
      <c r="AX79" s="470"/>
      <c r="AY79" s="472"/>
      <c r="AZ79" s="475">
        <f t="shared" si="40"/>
        <v>42</v>
      </c>
      <c r="BA79" s="475" t="b">
        <f t="shared" si="41"/>
        <v>0</v>
      </c>
      <c r="BB79" s="475" t="str">
        <f t="shared" si="42"/>
        <v>K36</v>
      </c>
      <c r="BC79" s="469">
        <f t="shared" si="43"/>
        <v>0.035792754013092995</v>
      </c>
      <c r="BD79" s="316"/>
      <c r="BE79" s="316"/>
      <c r="BF79" s="316"/>
      <c r="BG79" s="316"/>
      <c r="BH79" s="316"/>
      <c r="BI79" s="316"/>
      <c r="BJ79" s="316"/>
      <c r="BK79" s="316"/>
      <c r="BL79" s="316"/>
      <c r="BM79" s="316"/>
    </row>
    <row r="80" spans="1:65" s="317" customFormat="1" ht="11.25" customHeight="1">
      <c r="A80" s="318">
        <f t="shared" si="18"/>
        <v>77</v>
      </c>
      <c r="B80" s="247">
        <v>23</v>
      </c>
      <c r="C80" s="258">
        <v>98</v>
      </c>
      <c r="D80" s="255" t="s">
        <v>222</v>
      </c>
      <c r="E80" s="248">
        <f t="shared" si="34"/>
        <v>0.12736111111111112</v>
      </c>
      <c r="F80" s="249">
        <f t="shared" si="35"/>
        <v>0.00019675925925924376</v>
      </c>
      <c r="G80" s="249"/>
      <c r="H80" s="250">
        <f t="shared" si="36"/>
        <v>18.195</v>
      </c>
      <c r="I80" s="251">
        <f t="shared" si="37"/>
        <v>0.006999786266068212</v>
      </c>
      <c r="J80" s="255"/>
      <c r="K80" s="256"/>
      <c r="L80" s="255"/>
      <c r="M80" s="255"/>
      <c r="N80" s="256">
        <v>57</v>
      </c>
      <c r="O80" s="255">
        <v>45</v>
      </c>
      <c r="P80" s="257">
        <v>37</v>
      </c>
      <c r="Q80" s="257"/>
      <c r="R80" s="257" t="s">
        <v>152</v>
      </c>
      <c r="S80" s="258" t="s">
        <v>58</v>
      </c>
      <c r="T80" s="258">
        <v>1950</v>
      </c>
      <c r="U80" s="259" t="str">
        <f t="shared" si="38"/>
        <v>M50</v>
      </c>
      <c r="V80" s="260" t="s">
        <v>224</v>
      </c>
      <c r="W80" s="268"/>
      <c r="X80" s="264"/>
      <c r="Y80" s="265"/>
      <c r="Z80" s="269"/>
      <c r="AA80" s="264"/>
      <c r="AB80" s="265"/>
      <c r="AC80" s="262"/>
      <c r="AD80" s="264"/>
      <c r="AE80" s="252"/>
      <c r="AF80" s="263"/>
      <c r="AG80" s="264"/>
      <c r="AH80" s="265"/>
      <c r="AI80" s="262">
        <v>0.04439814814814815</v>
      </c>
      <c r="AJ80" s="264">
        <v>6</v>
      </c>
      <c r="AK80" s="252">
        <f t="shared" si="45"/>
        <v>0.007399691358024692</v>
      </c>
      <c r="AL80" s="443">
        <v>0.041747685185185186</v>
      </c>
      <c r="AM80" s="264">
        <v>6</v>
      </c>
      <c r="AN80" s="270">
        <f>AL80/AM80</f>
        <v>0.006957947530864198</v>
      </c>
      <c r="AO80" s="608">
        <v>0.041215277777777774</v>
      </c>
      <c r="AP80" s="572">
        <v>6.195</v>
      </c>
      <c r="AQ80" s="609">
        <f t="shared" si="46"/>
        <v>0.006652990763160254</v>
      </c>
      <c r="AR80" s="593"/>
      <c r="AS80" s="266"/>
      <c r="AT80" s="265" t="e">
        <f t="shared" si="44"/>
        <v>#DIV/0!</v>
      </c>
      <c r="AU80" s="624">
        <v>1</v>
      </c>
      <c r="AV80" s="481"/>
      <c r="AW80" s="482"/>
      <c r="AX80" s="481"/>
      <c r="AY80" s="483"/>
      <c r="AZ80" s="486">
        <f t="shared" si="40"/>
        <v>59</v>
      </c>
      <c r="BA80" s="486" t="str">
        <f t="shared" si="41"/>
        <v>M50</v>
      </c>
      <c r="BB80" s="486" t="b">
        <f t="shared" si="42"/>
        <v>0</v>
      </c>
      <c r="BC80" s="469">
        <f t="shared" si="43"/>
        <v>0.03991794457896152</v>
      </c>
      <c r="BD80" s="316"/>
      <c r="BE80" s="316"/>
      <c r="BF80" s="316"/>
      <c r="BG80" s="316"/>
      <c r="BH80" s="316"/>
      <c r="BI80" s="316"/>
      <c r="BJ80" s="316"/>
      <c r="BK80" s="316"/>
      <c r="BL80" s="316"/>
      <c r="BM80" s="316"/>
    </row>
    <row r="81" spans="1:65" s="317" customFormat="1" ht="11.25" customHeight="1">
      <c r="A81" s="318">
        <f t="shared" si="18"/>
        <v>78</v>
      </c>
      <c r="B81" s="319">
        <v>24</v>
      </c>
      <c r="C81" s="334">
        <v>99</v>
      </c>
      <c r="D81" s="325" t="s">
        <v>223</v>
      </c>
      <c r="E81" s="321">
        <f t="shared" si="34"/>
        <v>0.12755787037037036</v>
      </c>
      <c r="F81" s="322">
        <f t="shared" si="35"/>
        <v>0.004664351851851878</v>
      </c>
      <c r="G81" s="322"/>
      <c r="H81" s="323">
        <f t="shared" si="36"/>
        <v>18.195</v>
      </c>
      <c r="I81" s="324">
        <f t="shared" si="37"/>
        <v>0.0070106001852360735</v>
      </c>
      <c r="J81" s="325"/>
      <c r="K81" s="326"/>
      <c r="L81" s="325"/>
      <c r="M81" s="325"/>
      <c r="N81" s="326">
        <v>58</v>
      </c>
      <c r="O81" s="325">
        <v>46</v>
      </c>
      <c r="P81" s="345">
        <v>38</v>
      </c>
      <c r="Q81" s="345"/>
      <c r="R81" s="345" t="s">
        <v>152</v>
      </c>
      <c r="S81" s="334" t="s">
        <v>72</v>
      </c>
      <c r="T81" s="334">
        <v>1957</v>
      </c>
      <c r="U81" s="335" t="str">
        <f t="shared" si="38"/>
        <v>K50</v>
      </c>
      <c r="V81" s="336" t="s">
        <v>224</v>
      </c>
      <c r="W81" s="346"/>
      <c r="X81" s="342"/>
      <c r="Y81" s="343"/>
      <c r="Z81" s="347"/>
      <c r="AA81" s="342"/>
      <c r="AB81" s="343"/>
      <c r="AC81" s="340"/>
      <c r="AD81" s="342"/>
      <c r="AE81" s="332"/>
      <c r="AF81" s="341"/>
      <c r="AG81" s="342"/>
      <c r="AH81" s="343"/>
      <c r="AI81" s="340">
        <v>0.04439814814814815</v>
      </c>
      <c r="AJ81" s="342">
        <v>6</v>
      </c>
      <c r="AK81" s="332">
        <f t="shared" si="45"/>
        <v>0.007399691358024692</v>
      </c>
      <c r="AL81" s="442">
        <v>0.04181712962962963</v>
      </c>
      <c r="AM81" s="342">
        <v>6</v>
      </c>
      <c r="AN81" s="348">
        <f>AL81/AM81</f>
        <v>0.006969521604938272</v>
      </c>
      <c r="AO81" s="610">
        <v>0.04134259259259259</v>
      </c>
      <c r="AP81" s="573">
        <v>6.195</v>
      </c>
      <c r="AQ81" s="611">
        <f t="shared" si="46"/>
        <v>0.006673541984276447</v>
      </c>
      <c r="AR81" s="591"/>
      <c r="AS81" s="344"/>
      <c r="AT81" s="343" t="e">
        <f t="shared" si="44"/>
        <v>#DIV/0!</v>
      </c>
      <c r="AU81" s="305">
        <v>1</v>
      </c>
      <c r="AV81" s="470"/>
      <c r="AW81" s="471"/>
      <c r="AX81" s="470"/>
      <c r="AY81" s="472"/>
      <c r="AZ81" s="475">
        <f t="shared" si="40"/>
        <v>52</v>
      </c>
      <c r="BA81" s="475" t="b">
        <f t="shared" si="41"/>
        <v>0</v>
      </c>
      <c r="BB81" s="475" t="str">
        <f t="shared" si="42"/>
        <v>K50</v>
      </c>
      <c r="BC81" s="469">
        <f t="shared" si="43"/>
        <v>0.04004125190565868</v>
      </c>
      <c r="BD81" s="316"/>
      <c r="BE81" s="316"/>
      <c r="BF81" s="316"/>
      <c r="BG81" s="316"/>
      <c r="BH81" s="316"/>
      <c r="BI81" s="316"/>
      <c r="BJ81" s="316"/>
      <c r="BK81" s="316"/>
      <c r="BL81" s="316"/>
      <c r="BM81" s="316"/>
    </row>
    <row r="82" spans="1:65" s="317" customFormat="1" ht="11.25" customHeight="1">
      <c r="A82" s="318">
        <f t="shared" si="18"/>
        <v>79</v>
      </c>
      <c r="B82" s="319">
        <v>25</v>
      </c>
      <c r="C82" s="334">
        <v>96</v>
      </c>
      <c r="D82" s="325" t="s">
        <v>220</v>
      </c>
      <c r="E82" s="321">
        <f t="shared" si="34"/>
        <v>0.13222222222222224</v>
      </c>
      <c r="F82" s="322">
        <f t="shared" si="35"/>
      </c>
      <c r="G82" s="322"/>
      <c r="H82" s="323">
        <f t="shared" si="36"/>
        <v>18.195</v>
      </c>
      <c r="I82" s="324">
        <f t="shared" si="37"/>
        <v>0.0072669536808036405</v>
      </c>
      <c r="J82" s="325"/>
      <c r="K82" s="326"/>
      <c r="L82" s="325"/>
      <c r="M82" s="325"/>
      <c r="N82" s="326">
        <v>65</v>
      </c>
      <c r="O82" s="325">
        <v>48</v>
      </c>
      <c r="P82" s="345">
        <v>39</v>
      </c>
      <c r="Q82" s="345"/>
      <c r="R82" s="345" t="s">
        <v>152</v>
      </c>
      <c r="S82" s="334" t="s">
        <v>72</v>
      </c>
      <c r="T82" s="334">
        <v>1953</v>
      </c>
      <c r="U82" s="335" t="str">
        <f t="shared" si="38"/>
        <v>K50</v>
      </c>
      <c r="V82" s="336" t="s">
        <v>71</v>
      </c>
      <c r="W82" s="346"/>
      <c r="X82" s="342"/>
      <c r="Y82" s="343"/>
      <c r="Z82" s="347"/>
      <c r="AA82" s="342"/>
      <c r="AB82" s="343"/>
      <c r="AC82" s="340"/>
      <c r="AD82" s="342"/>
      <c r="AE82" s="332"/>
      <c r="AF82" s="341"/>
      <c r="AG82" s="342"/>
      <c r="AH82" s="343"/>
      <c r="AI82" s="340">
        <v>0.04608796296296296</v>
      </c>
      <c r="AJ82" s="342">
        <v>6</v>
      </c>
      <c r="AK82" s="332">
        <f t="shared" si="45"/>
        <v>0.007681327160493827</v>
      </c>
      <c r="AL82" s="442">
        <v>0.04327546296296297</v>
      </c>
      <c r="AM82" s="342">
        <v>6</v>
      </c>
      <c r="AN82" s="348">
        <f>AL82/AM82</f>
        <v>0.007212577160493828</v>
      </c>
      <c r="AO82" s="610">
        <v>0.0428587962962963</v>
      </c>
      <c r="AP82" s="573">
        <v>6.195</v>
      </c>
      <c r="AQ82" s="611">
        <f t="shared" si="46"/>
        <v>0.006918288344842017</v>
      </c>
      <c r="AR82" s="591"/>
      <c r="AS82" s="344"/>
      <c r="AT82" s="343" t="e">
        <f t="shared" si="44"/>
        <v>#DIV/0!</v>
      </c>
      <c r="AU82" s="305">
        <v>1</v>
      </c>
      <c r="AV82" s="470"/>
      <c r="AW82" s="471"/>
      <c r="AX82" s="470"/>
      <c r="AY82" s="472"/>
      <c r="AZ82" s="475">
        <f t="shared" si="40"/>
        <v>56</v>
      </c>
      <c r="BA82" s="475" t="b">
        <f t="shared" si="41"/>
        <v>0</v>
      </c>
      <c r="BB82" s="475" t="str">
        <f t="shared" si="42"/>
        <v>K50</v>
      </c>
      <c r="BC82" s="469">
        <f t="shared" si="43"/>
        <v>0.0415097300690521</v>
      </c>
      <c r="BD82" s="316"/>
      <c r="BE82" s="316"/>
      <c r="BF82" s="316"/>
      <c r="BG82" s="316"/>
      <c r="BH82" s="316"/>
      <c r="BI82" s="316"/>
      <c r="BJ82" s="316"/>
      <c r="BK82" s="316"/>
      <c r="BL82" s="316"/>
      <c r="BM82" s="316"/>
    </row>
    <row r="83" spans="1:65" s="317" customFormat="1" ht="11.25" customHeight="1">
      <c r="A83" s="349">
        <f t="shared" si="18"/>
        <v>80</v>
      </c>
      <c r="B83" s="247">
        <v>26</v>
      </c>
      <c r="C83" s="258">
        <v>64</v>
      </c>
      <c r="D83" s="255" t="s">
        <v>171</v>
      </c>
      <c r="E83" s="248">
        <f t="shared" si="34"/>
        <v>0.11659722222222221</v>
      </c>
      <c r="F83" s="249">
        <f t="shared" si="35"/>
        <v>0.015381944444444462</v>
      </c>
      <c r="G83" s="249"/>
      <c r="H83" s="250">
        <f t="shared" si="36"/>
        <v>18</v>
      </c>
      <c r="I83" s="251">
        <f t="shared" si="37"/>
        <v>0.006477623456790123</v>
      </c>
      <c r="J83" s="255"/>
      <c r="K83" s="256"/>
      <c r="L83" s="255">
        <v>33</v>
      </c>
      <c r="M83" s="255">
        <v>40</v>
      </c>
      <c r="N83" s="256">
        <v>43</v>
      </c>
      <c r="O83" s="255"/>
      <c r="P83" s="257"/>
      <c r="Q83" s="257"/>
      <c r="R83" s="257" t="s">
        <v>152</v>
      </c>
      <c r="S83" s="258" t="s">
        <v>58</v>
      </c>
      <c r="T83" s="258">
        <v>1953</v>
      </c>
      <c r="U83" s="259" t="str">
        <f t="shared" si="38"/>
        <v>M50</v>
      </c>
      <c r="V83" s="260" t="s">
        <v>71</v>
      </c>
      <c r="W83" s="268"/>
      <c r="X83" s="264"/>
      <c r="Y83" s="265"/>
      <c r="Z83" s="269"/>
      <c r="AA83" s="264"/>
      <c r="AB83" s="265"/>
      <c r="AC83" s="262">
        <v>0.04025462962962963</v>
      </c>
      <c r="AD83" s="264">
        <v>6</v>
      </c>
      <c r="AE83" s="252">
        <f>AC83/AD83</f>
        <v>0.006709104938271606</v>
      </c>
      <c r="AF83" s="263">
        <v>0.03761574074074074</v>
      </c>
      <c r="AG83" s="264">
        <v>6</v>
      </c>
      <c r="AH83" s="265">
        <f>AF83/AG83</f>
        <v>0.00626929012345679</v>
      </c>
      <c r="AI83" s="262">
        <v>0.03872685185185185</v>
      </c>
      <c r="AJ83" s="264">
        <v>6</v>
      </c>
      <c r="AK83" s="252">
        <f t="shared" si="45"/>
        <v>0.006454475308641975</v>
      </c>
      <c r="AL83" s="443"/>
      <c r="AM83" s="264"/>
      <c r="AN83" s="270"/>
      <c r="AO83" s="608"/>
      <c r="AP83" s="572"/>
      <c r="AQ83" s="609"/>
      <c r="AR83" s="593"/>
      <c r="AS83" s="266"/>
      <c r="AT83" s="265" t="e">
        <f t="shared" si="44"/>
        <v>#DIV/0!</v>
      </c>
      <c r="AU83" s="624">
        <v>1</v>
      </c>
      <c r="AV83" s="481"/>
      <c r="AW83" s="482"/>
      <c r="AX83" s="481"/>
      <c r="AY83" s="483"/>
      <c r="AZ83" s="484">
        <f t="shared" si="40"/>
        <v>56</v>
      </c>
      <c r="BA83" s="485" t="str">
        <f t="shared" si="41"/>
        <v>M50</v>
      </c>
      <c r="BB83" s="486" t="b">
        <f t="shared" si="42"/>
        <v>0</v>
      </c>
      <c r="BC83" s="469">
        <f t="shared" si="43"/>
        <v>0</v>
      </c>
      <c r="BD83" s="316"/>
      <c r="BE83" s="316"/>
      <c r="BF83" s="316"/>
      <c r="BG83" s="316"/>
      <c r="BH83" s="316"/>
      <c r="BI83" s="316"/>
      <c r="BJ83" s="316"/>
      <c r="BK83" s="316"/>
      <c r="BL83" s="316"/>
      <c r="BM83" s="316"/>
    </row>
    <row r="84" spans="1:65" s="317" customFormat="1" ht="11.25" customHeight="1">
      <c r="A84" s="318">
        <f t="shared" si="18"/>
        <v>81</v>
      </c>
      <c r="B84" s="247">
        <v>27</v>
      </c>
      <c r="C84" s="258">
        <v>56</v>
      </c>
      <c r="D84" s="255" t="s">
        <v>166</v>
      </c>
      <c r="E84" s="248">
        <f t="shared" si="34"/>
        <v>0.13197916666666668</v>
      </c>
      <c r="F84" s="249">
        <f t="shared" si="35"/>
        <v>0.0008101851851851638</v>
      </c>
      <c r="G84" s="249"/>
      <c r="H84" s="250">
        <f t="shared" si="36"/>
        <v>18</v>
      </c>
      <c r="I84" s="251">
        <f t="shared" si="37"/>
        <v>0.007332175925925926</v>
      </c>
      <c r="J84" s="255"/>
      <c r="K84" s="256"/>
      <c r="L84" s="255">
        <v>41</v>
      </c>
      <c r="M84" s="255">
        <v>47</v>
      </c>
      <c r="N84" s="256">
        <v>51</v>
      </c>
      <c r="O84" s="255"/>
      <c r="P84" s="257"/>
      <c r="Q84" s="257"/>
      <c r="R84" s="257" t="s">
        <v>152</v>
      </c>
      <c r="S84" s="258" t="s">
        <v>58</v>
      </c>
      <c r="T84" s="258">
        <v>1946</v>
      </c>
      <c r="U84" s="259" t="str">
        <f t="shared" si="38"/>
        <v>M60</v>
      </c>
      <c r="V84" s="260" t="s">
        <v>71</v>
      </c>
      <c r="W84" s="268"/>
      <c r="X84" s="264"/>
      <c r="Y84" s="265"/>
      <c r="Z84" s="269"/>
      <c r="AA84" s="264"/>
      <c r="AB84" s="265"/>
      <c r="AC84" s="262">
        <v>0.044849537037037035</v>
      </c>
      <c r="AD84" s="264">
        <v>6</v>
      </c>
      <c r="AE84" s="252">
        <f>AC84/AD84</f>
        <v>0.007474922839506172</v>
      </c>
      <c r="AF84" s="263">
        <v>0.04344907407407408</v>
      </c>
      <c r="AG84" s="264">
        <v>6</v>
      </c>
      <c r="AH84" s="265">
        <f>AF84/AG84</f>
        <v>0.007241512345679013</v>
      </c>
      <c r="AI84" s="262">
        <v>0.043680555555555556</v>
      </c>
      <c r="AJ84" s="264">
        <v>6</v>
      </c>
      <c r="AK84" s="252">
        <f t="shared" si="45"/>
        <v>0.007280092592592592</v>
      </c>
      <c r="AL84" s="443"/>
      <c r="AM84" s="264"/>
      <c r="AN84" s="270"/>
      <c r="AO84" s="608"/>
      <c r="AP84" s="572"/>
      <c r="AQ84" s="609"/>
      <c r="AR84" s="593"/>
      <c r="AS84" s="266"/>
      <c r="AT84" s="265" t="e">
        <f t="shared" si="44"/>
        <v>#DIV/0!</v>
      </c>
      <c r="AU84" s="624">
        <v>1</v>
      </c>
      <c r="AV84" s="481"/>
      <c r="AW84" s="482"/>
      <c r="AX84" s="481"/>
      <c r="AY84" s="483"/>
      <c r="AZ84" s="484">
        <f t="shared" si="40"/>
        <v>63</v>
      </c>
      <c r="BA84" s="485" t="str">
        <f t="shared" si="41"/>
        <v>M60</v>
      </c>
      <c r="BB84" s="486" t="b">
        <f t="shared" si="42"/>
        <v>0</v>
      </c>
      <c r="BC84" s="469">
        <f t="shared" si="43"/>
        <v>0</v>
      </c>
      <c r="BD84" s="316"/>
      <c r="BE84" s="316"/>
      <c r="BF84" s="316"/>
      <c r="BG84" s="316"/>
      <c r="BH84" s="316"/>
      <c r="BI84" s="316"/>
      <c r="BJ84" s="316"/>
      <c r="BK84" s="316"/>
      <c r="BL84" s="316"/>
      <c r="BM84" s="316"/>
    </row>
    <row r="85" spans="1:65" s="317" customFormat="1" ht="11.25" customHeight="1">
      <c r="A85" s="318">
        <f t="shared" si="18"/>
        <v>82</v>
      </c>
      <c r="B85" s="319">
        <v>28</v>
      </c>
      <c r="C85" s="334">
        <v>61</v>
      </c>
      <c r="D85" s="325" t="s">
        <v>167</v>
      </c>
      <c r="E85" s="321">
        <f t="shared" si="34"/>
        <v>0.13278935185185184</v>
      </c>
      <c r="F85" s="322">
        <f t="shared" si="35"/>
        <v>0.010335648148148135</v>
      </c>
      <c r="G85" s="322"/>
      <c r="H85" s="323">
        <f t="shared" si="36"/>
        <v>18</v>
      </c>
      <c r="I85" s="324">
        <f t="shared" si="37"/>
        <v>0.007377186213991769</v>
      </c>
      <c r="J85" s="325"/>
      <c r="K85" s="326"/>
      <c r="L85" s="325">
        <v>40</v>
      </c>
      <c r="M85" s="325">
        <v>49</v>
      </c>
      <c r="N85" s="326">
        <v>54</v>
      </c>
      <c r="O85" s="325"/>
      <c r="P85" s="345"/>
      <c r="Q85" s="345"/>
      <c r="R85" s="345" t="s">
        <v>152</v>
      </c>
      <c r="S85" s="334" t="s">
        <v>72</v>
      </c>
      <c r="T85" s="334">
        <v>1950</v>
      </c>
      <c r="U85" s="335" t="str">
        <f t="shared" si="38"/>
        <v>K50</v>
      </c>
      <c r="V85" s="336" t="s">
        <v>71</v>
      </c>
      <c r="W85" s="346"/>
      <c r="X85" s="342"/>
      <c r="Y85" s="343"/>
      <c r="Z85" s="347"/>
      <c r="AA85" s="342"/>
      <c r="AB85" s="343"/>
      <c r="AC85" s="340">
        <v>0.044606481481481476</v>
      </c>
      <c r="AD85" s="342">
        <v>6</v>
      </c>
      <c r="AE85" s="332">
        <f>AC85/AD85</f>
        <v>0.007434413580246913</v>
      </c>
      <c r="AF85" s="341">
        <v>0.044189814814814814</v>
      </c>
      <c r="AG85" s="342">
        <v>6</v>
      </c>
      <c r="AH85" s="343">
        <f>AF85/AG85</f>
        <v>0.007364969135802469</v>
      </c>
      <c r="AI85" s="340">
        <v>0.043993055555555556</v>
      </c>
      <c r="AJ85" s="342">
        <v>6</v>
      </c>
      <c r="AK85" s="332">
        <f t="shared" si="45"/>
        <v>0.007332175925925926</v>
      </c>
      <c r="AL85" s="442"/>
      <c r="AM85" s="342"/>
      <c r="AN85" s="348"/>
      <c r="AO85" s="610"/>
      <c r="AP85" s="573"/>
      <c r="AQ85" s="611"/>
      <c r="AR85" s="591"/>
      <c r="AS85" s="344"/>
      <c r="AT85" s="343" t="e">
        <f t="shared" si="44"/>
        <v>#DIV/0!</v>
      </c>
      <c r="AU85" s="305">
        <v>1</v>
      </c>
      <c r="AV85" s="470"/>
      <c r="AW85" s="471"/>
      <c r="AX85" s="470"/>
      <c r="AY85" s="472"/>
      <c r="AZ85" s="473">
        <f t="shared" si="40"/>
        <v>59</v>
      </c>
      <c r="BA85" s="474" t="b">
        <f t="shared" si="41"/>
        <v>0</v>
      </c>
      <c r="BB85" s="475" t="str">
        <f t="shared" si="42"/>
        <v>K50</v>
      </c>
      <c r="BC85" s="469">
        <f t="shared" si="43"/>
        <v>0</v>
      </c>
      <c r="BD85" s="316"/>
      <c r="BE85" s="316"/>
      <c r="BF85" s="316"/>
      <c r="BG85" s="316"/>
      <c r="BH85" s="316"/>
      <c r="BI85" s="316"/>
      <c r="BJ85" s="316"/>
      <c r="BK85" s="316"/>
      <c r="BL85" s="316"/>
      <c r="BM85" s="316"/>
    </row>
    <row r="86" spans="1:65" s="317" customFormat="1" ht="11.25" customHeight="1">
      <c r="A86" s="318">
        <f t="shared" si="18"/>
        <v>83</v>
      </c>
      <c r="B86" s="319">
        <v>29</v>
      </c>
      <c r="C86" s="334">
        <v>46</v>
      </c>
      <c r="D86" s="325" t="s">
        <v>126</v>
      </c>
      <c r="E86" s="321">
        <f t="shared" si="34"/>
        <v>0.14312499999999997</v>
      </c>
      <c r="F86" s="322">
        <f t="shared" si="35"/>
        <v>0.008159722222222249</v>
      </c>
      <c r="G86" s="322"/>
      <c r="H86" s="323">
        <f t="shared" si="36"/>
        <v>18</v>
      </c>
      <c r="I86" s="324">
        <f t="shared" si="37"/>
        <v>0.007951388888888888</v>
      </c>
      <c r="J86" s="325"/>
      <c r="K86" s="326">
        <v>43</v>
      </c>
      <c r="L86" s="325">
        <v>45</v>
      </c>
      <c r="M86" s="325">
        <v>52</v>
      </c>
      <c r="N86" s="326"/>
      <c r="O86" s="325"/>
      <c r="P86" s="345"/>
      <c r="Q86" s="345"/>
      <c r="R86" s="345" t="s">
        <v>152</v>
      </c>
      <c r="S86" s="334" t="s">
        <v>72</v>
      </c>
      <c r="T86" s="334">
        <v>1953</v>
      </c>
      <c r="U86" s="335" t="str">
        <f t="shared" si="38"/>
        <v>K50</v>
      </c>
      <c r="V86" s="336" t="s">
        <v>71</v>
      </c>
      <c r="W86" s="346"/>
      <c r="X86" s="342"/>
      <c r="Y86" s="343"/>
      <c r="Z86" s="347">
        <v>0.04821759259259259</v>
      </c>
      <c r="AA86" s="342">
        <v>6</v>
      </c>
      <c r="AB86" s="343">
        <f>Z86/AA86</f>
        <v>0.008036265432098766</v>
      </c>
      <c r="AC86" s="340">
        <v>0.04780092592592592</v>
      </c>
      <c r="AD86" s="342">
        <v>6</v>
      </c>
      <c r="AE86" s="332">
        <f>AC86/AD86</f>
        <v>0.00796682098765432</v>
      </c>
      <c r="AF86" s="341">
        <v>0.04710648148148148</v>
      </c>
      <c r="AG86" s="342">
        <v>6</v>
      </c>
      <c r="AH86" s="343">
        <f>AF86/AG86</f>
        <v>0.00785108024691358</v>
      </c>
      <c r="AI86" s="340"/>
      <c r="AJ86" s="342"/>
      <c r="AK86" s="332"/>
      <c r="AL86" s="442"/>
      <c r="AM86" s="342"/>
      <c r="AN86" s="348"/>
      <c r="AO86" s="610"/>
      <c r="AP86" s="573"/>
      <c r="AQ86" s="611"/>
      <c r="AR86" s="591"/>
      <c r="AS86" s="344"/>
      <c r="AT86" s="343" t="e">
        <f t="shared" si="44"/>
        <v>#DIV/0!</v>
      </c>
      <c r="AU86" s="305">
        <v>1</v>
      </c>
      <c r="AV86" s="470"/>
      <c r="AW86" s="471"/>
      <c r="AX86" s="470"/>
      <c r="AY86" s="472"/>
      <c r="AZ86" s="473">
        <f t="shared" si="40"/>
        <v>56</v>
      </c>
      <c r="BA86" s="474" t="b">
        <f t="shared" si="41"/>
        <v>0</v>
      </c>
      <c r="BB86" s="475" t="str">
        <f t="shared" si="42"/>
        <v>K50</v>
      </c>
      <c r="BC86" s="469">
        <f t="shared" si="43"/>
        <v>0</v>
      </c>
      <c r="BD86" s="316"/>
      <c r="BE86" s="316"/>
      <c r="BF86" s="316"/>
      <c r="BG86" s="316"/>
      <c r="BH86" s="316"/>
      <c r="BI86" s="316"/>
      <c r="BJ86" s="316"/>
      <c r="BK86" s="316"/>
      <c r="BL86" s="316"/>
      <c r="BM86" s="316"/>
    </row>
    <row r="87" spans="1:65" s="254" customFormat="1" ht="11.25" customHeight="1">
      <c r="A87" s="246">
        <f t="shared" si="18"/>
        <v>84</v>
      </c>
      <c r="B87" s="319">
        <v>30</v>
      </c>
      <c r="C87" s="334">
        <v>24</v>
      </c>
      <c r="D87" s="325" t="s">
        <v>99</v>
      </c>
      <c r="E87" s="321">
        <f t="shared" si="34"/>
        <v>0.15128472222222222</v>
      </c>
      <c r="F87" s="322">
        <f t="shared" si="35"/>
      </c>
      <c r="G87" s="322"/>
      <c r="H87" s="323">
        <f t="shared" si="36"/>
        <v>18</v>
      </c>
      <c r="I87" s="324">
        <f t="shared" si="37"/>
        <v>0.008404706790123458</v>
      </c>
      <c r="J87" s="325">
        <v>34</v>
      </c>
      <c r="K87" s="326"/>
      <c r="L87" s="325"/>
      <c r="M87" s="325">
        <v>50</v>
      </c>
      <c r="N87" s="326">
        <v>66</v>
      </c>
      <c r="O87" s="325"/>
      <c r="P87" s="345"/>
      <c r="Q87" s="345"/>
      <c r="R87" s="345" t="s">
        <v>152</v>
      </c>
      <c r="S87" s="334" t="s">
        <v>72</v>
      </c>
      <c r="T87" s="334">
        <v>1947</v>
      </c>
      <c r="U87" s="335" t="str">
        <f t="shared" si="38"/>
        <v>K50</v>
      </c>
      <c r="V87" s="336" t="s">
        <v>71</v>
      </c>
      <c r="W87" s="346">
        <v>0.05734953703703704</v>
      </c>
      <c r="X87" s="342">
        <v>6</v>
      </c>
      <c r="Y87" s="343">
        <f>W87/X87</f>
        <v>0.009558256172839506</v>
      </c>
      <c r="Z87" s="347"/>
      <c r="AA87" s="342"/>
      <c r="AB87" s="343"/>
      <c r="AC87" s="340"/>
      <c r="AD87" s="342"/>
      <c r="AE87" s="332"/>
      <c r="AF87" s="341">
        <v>0.046678240740740735</v>
      </c>
      <c r="AG87" s="342">
        <v>6</v>
      </c>
      <c r="AH87" s="343">
        <f>AF87/AG87</f>
        <v>0.007779706790123456</v>
      </c>
      <c r="AI87" s="340">
        <v>0.04725694444444445</v>
      </c>
      <c r="AJ87" s="342">
        <v>6</v>
      </c>
      <c r="AK87" s="332">
        <f>AI87/AJ87</f>
        <v>0.007876157407407408</v>
      </c>
      <c r="AL87" s="442"/>
      <c r="AM87" s="342"/>
      <c r="AN87" s="348"/>
      <c r="AO87" s="610"/>
      <c r="AP87" s="573"/>
      <c r="AQ87" s="611"/>
      <c r="AR87" s="592"/>
      <c r="AS87" s="344"/>
      <c r="AT87" s="343" t="e">
        <f t="shared" si="44"/>
        <v>#DIV/0!</v>
      </c>
      <c r="AU87" s="623">
        <v>1</v>
      </c>
      <c r="AV87" s="476"/>
      <c r="AW87" s="477"/>
      <c r="AX87" s="476"/>
      <c r="AY87" s="478"/>
      <c r="AZ87" s="475">
        <f t="shared" si="40"/>
        <v>62</v>
      </c>
      <c r="BA87" s="475" t="b">
        <f t="shared" si="41"/>
        <v>0</v>
      </c>
      <c r="BB87" s="475" t="str">
        <f t="shared" si="42"/>
        <v>K50</v>
      </c>
      <c r="BC87" s="469">
        <f t="shared" si="43"/>
        <v>0</v>
      </c>
      <c r="BD87" s="253"/>
      <c r="BE87" s="253"/>
      <c r="BF87" s="253"/>
      <c r="BG87" s="253"/>
      <c r="BH87" s="253"/>
      <c r="BI87" s="253"/>
      <c r="BJ87" s="253"/>
      <c r="BK87" s="253"/>
      <c r="BL87" s="253"/>
      <c r="BM87" s="253"/>
    </row>
    <row r="88" spans="1:65" s="317" customFormat="1" ht="11.25" customHeight="1">
      <c r="A88" s="318">
        <f t="shared" si="18"/>
        <v>85</v>
      </c>
      <c r="B88" s="319">
        <v>31</v>
      </c>
      <c r="C88" s="334">
        <v>49</v>
      </c>
      <c r="D88" s="325" t="s">
        <v>132</v>
      </c>
      <c r="E88" s="321">
        <f t="shared" si="34"/>
        <v>0.08895833333333333</v>
      </c>
      <c r="F88" s="322">
        <f t="shared" si="35"/>
      </c>
      <c r="G88" s="322"/>
      <c r="H88" s="323">
        <f t="shared" si="36"/>
        <v>12.195</v>
      </c>
      <c r="I88" s="324">
        <f t="shared" si="37"/>
        <v>0.007294656279896132</v>
      </c>
      <c r="J88" s="325"/>
      <c r="K88" s="326">
        <v>35</v>
      </c>
      <c r="L88" s="325"/>
      <c r="M88" s="325"/>
      <c r="N88" s="326"/>
      <c r="O88" s="325"/>
      <c r="P88" s="345">
        <v>43</v>
      </c>
      <c r="Q88" s="345"/>
      <c r="R88" s="345" t="s">
        <v>152</v>
      </c>
      <c r="S88" s="334" t="s">
        <v>72</v>
      </c>
      <c r="T88" s="334">
        <v>1970</v>
      </c>
      <c r="U88" s="335" t="str">
        <f t="shared" si="38"/>
        <v>K36</v>
      </c>
      <c r="V88" s="336" t="s">
        <v>71</v>
      </c>
      <c r="W88" s="346"/>
      <c r="X88" s="342"/>
      <c r="Y88" s="343"/>
      <c r="Z88" s="347">
        <v>0.04349537037037037</v>
      </c>
      <c r="AA88" s="342">
        <v>6</v>
      </c>
      <c r="AB88" s="343">
        <f>Z88/AA88</f>
        <v>0.007249228395061729</v>
      </c>
      <c r="AC88" s="340"/>
      <c r="AD88" s="342"/>
      <c r="AE88" s="332"/>
      <c r="AF88" s="341"/>
      <c r="AG88" s="342"/>
      <c r="AH88" s="343"/>
      <c r="AI88" s="340"/>
      <c r="AJ88" s="342"/>
      <c r="AK88" s="332"/>
      <c r="AL88" s="442"/>
      <c r="AM88" s="342"/>
      <c r="AN88" s="348"/>
      <c r="AO88" s="610">
        <v>0.04546296296296296</v>
      </c>
      <c r="AP88" s="573">
        <v>6.195</v>
      </c>
      <c r="AQ88" s="611">
        <f>AO88/AP88</f>
        <v>0.007338654231309598</v>
      </c>
      <c r="AR88" s="591"/>
      <c r="AS88" s="344"/>
      <c r="AT88" s="343" t="e">
        <f t="shared" si="44"/>
        <v>#DIV/0!</v>
      </c>
      <c r="AU88" s="305">
        <v>1</v>
      </c>
      <c r="AV88" s="470"/>
      <c r="AW88" s="471"/>
      <c r="AX88" s="470"/>
      <c r="AY88" s="472"/>
      <c r="AZ88" s="473">
        <f t="shared" si="40"/>
        <v>39</v>
      </c>
      <c r="BA88" s="474" t="b">
        <f t="shared" si="41"/>
        <v>0</v>
      </c>
      <c r="BB88" s="475" t="str">
        <f t="shared" si="42"/>
        <v>K36</v>
      </c>
      <c r="BC88" s="469">
        <f t="shared" si="43"/>
        <v>0.04403192538785759</v>
      </c>
      <c r="BD88" s="316"/>
      <c r="BE88" s="316"/>
      <c r="BF88" s="316"/>
      <c r="BG88" s="316"/>
      <c r="BH88" s="316"/>
      <c r="BI88" s="316"/>
      <c r="BJ88" s="316"/>
      <c r="BK88" s="316"/>
      <c r="BL88" s="316"/>
      <c r="BM88" s="316"/>
    </row>
    <row r="89" spans="1:65" s="317" customFormat="1" ht="11.25" customHeight="1">
      <c r="A89" s="318">
        <f t="shared" si="18"/>
        <v>86</v>
      </c>
      <c r="B89" s="319">
        <v>32</v>
      </c>
      <c r="C89" s="334">
        <v>87</v>
      </c>
      <c r="D89" s="325" t="s">
        <v>210</v>
      </c>
      <c r="E89" s="321">
        <f t="shared" si="34"/>
        <v>0.0783449074074074</v>
      </c>
      <c r="F89" s="322">
        <f t="shared" si="35"/>
        <v>0.000983796296296302</v>
      </c>
      <c r="G89" s="322"/>
      <c r="H89" s="323">
        <f t="shared" si="36"/>
        <v>12</v>
      </c>
      <c r="I89" s="324">
        <f t="shared" si="37"/>
        <v>0.006528742283950617</v>
      </c>
      <c r="J89" s="325"/>
      <c r="K89" s="326"/>
      <c r="L89" s="325"/>
      <c r="M89" s="325"/>
      <c r="N89" s="326">
        <v>44</v>
      </c>
      <c r="O89" s="325">
        <v>38</v>
      </c>
      <c r="P89" s="345"/>
      <c r="Q89" s="345"/>
      <c r="R89" s="345" t="s">
        <v>152</v>
      </c>
      <c r="S89" s="334" t="s">
        <v>72</v>
      </c>
      <c r="T89" s="334">
        <v>1966</v>
      </c>
      <c r="U89" s="335" t="str">
        <f t="shared" si="38"/>
        <v>K36</v>
      </c>
      <c r="V89" s="336" t="s">
        <v>209</v>
      </c>
      <c r="W89" s="346"/>
      <c r="X89" s="342"/>
      <c r="Y89" s="343"/>
      <c r="Z89" s="347"/>
      <c r="AA89" s="342"/>
      <c r="AB89" s="343"/>
      <c r="AC89" s="340"/>
      <c r="AD89" s="342"/>
      <c r="AE89" s="332"/>
      <c r="AF89" s="341"/>
      <c r="AG89" s="342"/>
      <c r="AH89" s="343"/>
      <c r="AI89" s="340">
        <v>0.04027777777777778</v>
      </c>
      <c r="AJ89" s="342">
        <v>6</v>
      </c>
      <c r="AK89" s="332">
        <f>AI89/AJ89</f>
        <v>0.006712962962962963</v>
      </c>
      <c r="AL89" s="442">
        <v>0.03806712962962963</v>
      </c>
      <c r="AM89" s="342">
        <v>6</v>
      </c>
      <c r="AN89" s="348">
        <f>AL89/AM89</f>
        <v>0.006344521604938272</v>
      </c>
      <c r="AO89" s="610"/>
      <c r="AP89" s="573"/>
      <c r="AQ89" s="611"/>
      <c r="AR89" s="591"/>
      <c r="AS89" s="344"/>
      <c r="AT89" s="343" t="e">
        <f t="shared" si="44"/>
        <v>#DIV/0!</v>
      </c>
      <c r="AU89" s="305">
        <v>1</v>
      </c>
      <c r="AV89" s="470"/>
      <c r="AW89" s="471"/>
      <c r="AX89" s="470"/>
      <c r="AY89" s="472"/>
      <c r="AZ89" s="475">
        <f t="shared" si="40"/>
        <v>43</v>
      </c>
      <c r="BA89" s="475" t="b">
        <f t="shared" si="41"/>
        <v>0</v>
      </c>
      <c r="BB89" s="475" t="str">
        <f t="shared" si="42"/>
        <v>K36</v>
      </c>
      <c r="BC89" s="469">
        <f t="shared" si="43"/>
        <v>0</v>
      </c>
      <c r="BD89" s="316"/>
      <c r="BE89" s="316"/>
      <c r="BF89" s="316"/>
      <c r="BG89" s="316"/>
      <c r="BH89" s="316"/>
      <c r="BI89" s="316"/>
      <c r="BJ89" s="316"/>
      <c r="BK89" s="316"/>
      <c r="BL89" s="316"/>
      <c r="BM89" s="316"/>
    </row>
    <row r="90" spans="1:65" s="317" customFormat="1" ht="11.25" customHeight="1">
      <c r="A90" s="318">
        <f t="shared" si="18"/>
        <v>87</v>
      </c>
      <c r="B90" s="319">
        <v>33</v>
      </c>
      <c r="C90" s="334">
        <v>85</v>
      </c>
      <c r="D90" s="325" t="s">
        <v>229</v>
      </c>
      <c r="E90" s="321">
        <f t="shared" si="34"/>
        <v>0.0793287037037037</v>
      </c>
      <c r="F90" s="322">
        <f t="shared" si="35"/>
        <v>0.0026273148148148184</v>
      </c>
      <c r="G90" s="322"/>
      <c r="H90" s="323">
        <f t="shared" si="36"/>
        <v>12</v>
      </c>
      <c r="I90" s="324">
        <f t="shared" si="37"/>
        <v>0.006610725308641975</v>
      </c>
      <c r="J90" s="325"/>
      <c r="K90" s="326"/>
      <c r="L90" s="325"/>
      <c r="M90" s="325"/>
      <c r="N90" s="326">
        <v>46</v>
      </c>
      <c r="O90" s="325">
        <v>40</v>
      </c>
      <c r="P90" s="345"/>
      <c r="Q90" s="345"/>
      <c r="R90" s="345" t="s">
        <v>152</v>
      </c>
      <c r="S90" s="334" t="s">
        <v>72</v>
      </c>
      <c r="T90" s="334">
        <v>1954</v>
      </c>
      <c r="U90" s="335" t="str">
        <f t="shared" si="38"/>
        <v>K50</v>
      </c>
      <c r="V90" s="336" t="s">
        <v>209</v>
      </c>
      <c r="W90" s="346"/>
      <c r="X90" s="342"/>
      <c r="Y90" s="343"/>
      <c r="Z90" s="347"/>
      <c r="AA90" s="342"/>
      <c r="AB90" s="343"/>
      <c r="AC90" s="340"/>
      <c r="AD90" s="342"/>
      <c r="AE90" s="332"/>
      <c r="AF90" s="341"/>
      <c r="AG90" s="342"/>
      <c r="AH90" s="343"/>
      <c r="AI90" s="340">
        <v>0.04125</v>
      </c>
      <c r="AJ90" s="342">
        <v>6</v>
      </c>
      <c r="AK90" s="332">
        <f>AI90/AJ90</f>
        <v>0.006875</v>
      </c>
      <c r="AL90" s="442">
        <v>0.038078703703703705</v>
      </c>
      <c r="AM90" s="342">
        <v>6</v>
      </c>
      <c r="AN90" s="348">
        <f>AL90/AM90</f>
        <v>0.0063464506172839505</v>
      </c>
      <c r="AO90" s="610"/>
      <c r="AP90" s="573"/>
      <c r="AQ90" s="611"/>
      <c r="AR90" s="591"/>
      <c r="AS90" s="344"/>
      <c r="AT90" s="343" t="e">
        <f t="shared" si="44"/>
        <v>#DIV/0!</v>
      </c>
      <c r="AU90" s="305">
        <v>1</v>
      </c>
      <c r="AV90" s="470"/>
      <c r="AW90" s="471"/>
      <c r="AX90" s="470"/>
      <c r="AY90" s="472"/>
      <c r="AZ90" s="475">
        <f t="shared" si="40"/>
        <v>55</v>
      </c>
      <c r="BA90" s="475" t="b">
        <f t="shared" si="41"/>
        <v>0</v>
      </c>
      <c r="BB90" s="475" t="str">
        <f t="shared" si="42"/>
        <v>K50</v>
      </c>
      <c r="BC90" s="469">
        <f t="shared" si="43"/>
        <v>0</v>
      </c>
      <c r="BD90" s="316"/>
      <c r="BE90" s="316"/>
      <c r="BF90" s="316"/>
      <c r="BG90" s="316"/>
      <c r="BH90" s="316"/>
      <c r="BI90" s="316"/>
      <c r="BJ90" s="316"/>
      <c r="BK90" s="316"/>
      <c r="BL90" s="316"/>
      <c r="BM90" s="316"/>
    </row>
    <row r="91" spans="1:65" s="317" customFormat="1" ht="11.25" customHeight="1">
      <c r="A91" s="318">
        <f t="shared" si="18"/>
        <v>88</v>
      </c>
      <c r="B91" s="319">
        <v>34</v>
      </c>
      <c r="C91" s="334">
        <v>50</v>
      </c>
      <c r="D91" s="325" t="s">
        <v>133</v>
      </c>
      <c r="E91" s="321">
        <f t="shared" si="34"/>
        <v>0.08195601851851853</v>
      </c>
      <c r="F91" s="322">
        <f t="shared" si="35"/>
        <v>0.008518518518518509</v>
      </c>
      <c r="G91" s="322"/>
      <c r="H91" s="323">
        <f t="shared" si="36"/>
        <v>12</v>
      </c>
      <c r="I91" s="324">
        <f t="shared" si="37"/>
        <v>0.006829668209876544</v>
      </c>
      <c r="J91" s="325"/>
      <c r="K91" s="326">
        <v>29</v>
      </c>
      <c r="L91" s="325">
        <v>34</v>
      </c>
      <c r="M91" s="325"/>
      <c r="N91" s="326"/>
      <c r="O91" s="325"/>
      <c r="P91" s="345"/>
      <c r="Q91" s="345"/>
      <c r="R91" s="345" t="s">
        <v>152</v>
      </c>
      <c r="S91" s="334" t="s">
        <v>72</v>
      </c>
      <c r="T91" s="334">
        <v>1982</v>
      </c>
      <c r="U91" s="335" t="str">
        <f t="shared" si="38"/>
        <v>K16</v>
      </c>
      <c r="V91" s="336" t="s">
        <v>71</v>
      </c>
      <c r="W91" s="346"/>
      <c r="X91" s="342"/>
      <c r="Y91" s="343"/>
      <c r="Z91" s="347">
        <v>0.040810185185185185</v>
      </c>
      <c r="AA91" s="342">
        <v>6</v>
      </c>
      <c r="AB91" s="343">
        <f>Z91/AA91</f>
        <v>0.006801697530864198</v>
      </c>
      <c r="AC91" s="340">
        <v>0.04114583333333333</v>
      </c>
      <c r="AD91" s="342">
        <v>6</v>
      </c>
      <c r="AE91" s="332">
        <f>AC91/AD91</f>
        <v>0.006857638888888889</v>
      </c>
      <c r="AF91" s="341"/>
      <c r="AG91" s="342"/>
      <c r="AH91" s="343"/>
      <c r="AI91" s="340"/>
      <c r="AJ91" s="342"/>
      <c r="AK91" s="332"/>
      <c r="AL91" s="442"/>
      <c r="AM91" s="342"/>
      <c r="AN91" s="348"/>
      <c r="AO91" s="610"/>
      <c r="AP91" s="573"/>
      <c r="AQ91" s="611"/>
      <c r="AR91" s="591"/>
      <c r="AS91" s="344"/>
      <c r="AT91" s="343" t="e">
        <f t="shared" si="44"/>
        <v>#DIV/0!</v>
      </c>
      <c r="AU91" s="305">
        <v>1</v>
      </c>
      <c r="AV91" s="470"/>
      <c r="AW91" s="471"/>
      <c r="AX91" s="470"/>
      <c r="AY91" s="472"/>
      <c r="AZ91" s="473">
        <f t="shared" si="40"/>
        <v>27</v>
      </c>
      <c r="BA91" s="474" t="b">
        <f t="shared" si="41"/>
        <v>0</v>
      </c>
      <c r="BB91" s="475" t="str">
        <f t="shared" si="42"/>
        <v>K16</v>
      </c>
      <c r="BC91" s="469">
        <f t="shared" si="43"/>
        <v>0</v>
      </c>
      <c r="BD91" s="316"/>
      <c r="BE91" s="316"/>
      <c r="BF91" s="316"/>
      <c r="BG91" s="316"/>
      <c r="BH91" s="316"/>
      <c r="BI91" s="316"/>
      <c r="BJ91" s="316"/>
      <c r="BK91" s="316"/>
      <c r="BL91" s="316"/>
      <c r="BM91" s="316"/>
    </row>
    <row r="92" spans="1:65" s="317" customFormat="1" ht="11.25" customHeight="1">
      <c r="A92" s="318">
        <f t="shared" si="18"/>
        <v>89</v>
      </c>
      <c r="B92" s="319">
        <v>35</v>
      </c>
      <c r="C92" s="334">
        <v>69</v>
      </c>
      <c r="D92" s="325" t="s">
        <v>178</v>
      </c>
      <c r="E92" s="321">
        <f t="shared" si="34"/>
        <v>0.09047453703703703</v>
      </c>
      <c r="F92" s="322">
        <f t="shared" si="35"/>
        <v>0.0012847222222222149</v>
      </c>
      <c r="G92" s="322"/>
      <c r="H92" s="323">
        <f t="shared" si="36"/>
        <v>12</v>
      </c>
      <c r="I92" s="324">
        <f t="shared" si="37"/>
        <v>0.007539544753086419</v>
      </c>
      <c r="J92" s="325"/>
      <c r="K92" s="326"/>
      <c r="L92" s="325">
        <v>43</v>
      </c>
      <c r="M92" s="325"/>
      <c r="N92" s="326">
        <v>60</v>
      </c>
      <c r="O92" s="325"/>
      <c r="P92" s="345"/>
      <c r="Q92" s="345"/>
      <c r="R92" s="345" t="s">
        <v>152</v>
      </c>
      <c r="S92" s="334" t="s">
        <v>72</v>
      </c>
      <c r="T92" s="356">
        <v>1951</v>
      </c>
      <c r="U92" s="335" t="str">
        <f t="shared" si="38"/>
        <v>K50</v>
      </c>
      <c r="V92" s="336" t="s">
        <v>169</v>
      </c>
      <c r="W92" s="346"/>
      <c r="X92" s="342"/>
      <c r="Y92" s="343"/>
      <c r="Z92" s="347"/>
      <c r="AA92" s="342"/>
      <c r="AB92" s="343"/>
      <c r="AC92" s="340">
        <v>0.04583333333333334</v>
      </c>
      <c r="AD92" s="342">
        <v>6</v>
      </c>
      <c r="AE92" s="332">
        <f>AC92/AD92</f>
        <v>0.0076388888888888895</v>
      </c>
      <c r="AF92" s="341"/>
      <c r="AG92" s="342"/>
      <c r="AH92" s="343"/>
      <c r="AI92" s="340">
        <v>0.044641203703703704</v>
      </c>
      <c r="AJ92" s="342">
        <v>6</v>
      </c>
      <c r="AK92" s="332">
        <f>AI92/AJ92</f>
        <v>0.007440200617283951</v>
      </c>
      <c r="AL92" s="442"/>
      <c r="AM92" s="342"/>
      <c r="AN92" s="348"/>
      <c r="AO92" s="610"/>
      <c r="AP92" s="573"/>
      <c r="AQ92" s="611"/>
      <c r="AR92" s="591"/>
      <c r="AS92" s="344"/>
      <c r="AT92" s="343" t="e">
        <f t="shared" si="44"/>
        <v>#DIV/0!</v>
      </c>
      <c r="AU92" s="305">
        <v>1</v>
      </c>
      <c r="AV92" s="470"/>
      <c r="AW92" s="471"/>
      <c r="AX92" s="470"/>
      <c r="AY92" s="472"/>
      <c r="AZ92" s="475">
        <f t="shared" si="40"/>
        <v>58</v>
      </c>
      <c r="BA92" s="475" t="b">
        <f t="shared" si="41"/>
        <v>0</v>
      </c>
      <c r="BB92" s="475" t="str">
        <f t="shared" si="42"/>
        <v>K50</v>
      </c>
      <c r="BC92" s="469">
        <f t="shared" si="43"/>
        <v>0</v>
      </c>
      <c r="BD92" s="316"/>
      <c r="BE92" s="316"/>
      <c r="BF92" s="316"/>
      <c r="BG92" s="316"/>
      <c r="BH92" s="316"/>
      <c r="BI92" s="316"/>
      <c r="BJ92" s="316"/>
      <c r="BK92" s="316"/>
      <c r="BL92" s="316"/>
      <c r="BM92" s="316"/>
    </row>
    <row r="93" spans="1:65" s="317" customFormat="1" ht="11.25" customHeight="1">
      <c r="A93" s="318">
        <f t="shared" si="18"/>
        <v>90</v>
      </c>
      <c r="B93" s="319">
        <v>36</v>
      </c>
      <c r="C93" s="334">
        <v>62</v>
      </c>
      <c r="D93" s="325" t="s">
        <v>168</v>
      </c>
      <c r="E93" s="321">
        <f t="shared" si="34"/>
        <v>0.09175925925925925</v>
      </c>
      <c r="F93" s="322">
        <f t="shared" si="35"/>
      </c>
      <c r="G93" s="322"/>
      <c r="H93" s="323">
        <f t="shared" si="36"/>
        <v>12</v>
      </c>
      <c r="I93" s="324">
        <f t="shared" si="37"/>
        <v>0.007646604938271604</v>
      </c>
      <c r="J93" s="325"/>
      <c r="K93" s="326"/>
      <c r="L93" s="325">
        <v>47</v>
      </c>
      <c r="M93" s="325"/>
      <c r="N93" s="326">
        <v>52</v>
      </c>
      <c r="O93" s="325"/>
      <c r="P93" s="345"/>
      <c r="Q93" s="345"/>
      <c r="R93" s="345" t="s">
        <v>152</v>
      </c>
      <c r="S93" s="334" t="s">
        <v>72</v>
      </c>
      <c r="T93" s="334">
        <v>1955</v>
      </c>
      <c r="U93" s="335" t="str">
        <f t="shared" si="38"/>
        <v>K50</v>
      </c>
      <c r="V93" s="336" t="s">
        <v>169</v>
      </c>
      <c r="W93" s="346"/>
      <c r="X93" s="342"/>
      <c r="Y93" s="343"/>
      <c r="Z93" s="347"/>
      <c r="AA93" s="342"/>
      <c r="AB93" s="343"/>
      <c r="AC93" s="340">
        <v>0.04780092592592592</v>
      </c>
      <c r="AD93" s="342">
        <v>6</v>
      </c>
      <c r="AE93" s="332">
        <f>AC93/AD93</f>
        <v>0.00796682098765432</v>
      </c>
      <c r="AF93" s="341"/>
      <c r="AG93" s="342"/>
      <c r="AH93" s="343"/>
      <c r="AI93" s="340">
        <v>0.04395833333333333</v>
      </c>
      <c r="AJ93" s="342">
        <v>6</v>
      </c>
      <c r="AK93" s="332">
        <f>AI93/AJ93</f>
        <v>0.007326388888888888</v>
      </c>
      <c r="AL93" s="442"/>
      <c r="AM93" s="342"/>
      <c r="AN93" s="348"/>
      <c r="AO93" s="610"/>
      <c r="AP93" s="573"/>
      <c r="AQ93" s="611"/>
      <c r="AR93" s="591"/>
      <c r="AS93" s="344"/>
      <c r="AT93" s="343" t="e">
        <f t="shared" si="44"/>
        <v>#DIV/0!</v>
      </c>
      <c r="AU93" s="305">
        <v>1</v>
      </c>
      <c r="AV93" s="470"/>
      <c r="AW93" s="471"/>
      <c r="AX93" s="470"/>
      <c r="AY93" s="472"/>
      <c r="AZ93" s="473">
        <f t="shared" si="40"/>
        <v>54</v>
      </c>
      <c r="BA93" s="474" t="b">
        <f t="shared" si="41"/>
        <v>0</v>
      </c>
      <c r="BB93" s="475" t="str">
        <f t="shared" si="42"/>
        <v>K50</v>
      </c>
      <c r="BC93" s="469">
        <f t="shared" si="43"/>
        <v>0</v>
      </c>
      <c r="BD93" s="316"/>
      <c r="BE93" s="316"/>
      <c r="BF93" s="316"/>
      <c r="BG93" s="316"/>
      <c r="BH93" s="316"/>
      <c r="BI93" s="316"/>
      <c r="BJ93" s="316"/>
      <c r="BK93" s="316"/>
      <c r="BL93" s="316"/>
      <c r="BM93" s="316"/>
    </row>
    <row r="94" spans="1:65" s="317" customFormat="1" ht="11.25" customHeight="1">
      <c r="A94" s="318">
        <f t="shared" si="18"/>
        <v>91</v>
      </c>
      <c r="B94" s="319">
        <v>37</v>
      </c>
      <c r="C94" s="334">
        <v>63</v>
      </c>
      <c r="D94" s="325" t="s">
        <v>170</v>
      </c>
      <c r="E94" s="321">
        <f t="shared" si="34"/>
        <v>0.09175925925925925</v>
      </c>
      <c r="F94" s="322">
        <f t="shared" si="35"/>
        <v>0.011192129629629635</v>
      </c>
      <c r="G94" s="322"/>
      <c r="H94" s="323">
        <f t="shared" si="36"/>
        <v>12</v>
      </c>
      <c r="I94" s="324">
        <f t="shared" si="37"/>
        <v>0.007646604938271604</v>
      </c>
      <c r="J94" s="325"/>
      <c r="K94" s="326"/>
      <c r="L94" s="325">
        <v>48</v>
      </c>
      <c r="M94" s="325"/>
      <c r="N94" s="326">
        <v>53</v>
      </c>
      <c r="O94" s="325"/>
      <c r="P94" s="345"/>
      <c r="Q94" s="345"/>
      <c r="R94" s="345" t="s">
        <v>152</v>
      </c>
      <c r="S94" s="334" t="s">
        <v>72</v>
      </c>
      <c r="T94" s="334">
        <v>1952</v>
      </c>
      <c r="U94" s="335" t="str">
        <f t="shared" si="38"/>
        <v>K50</v>
      </c>
      <c r="V94" s="336" t="s">
        <v>71</v>
      </c>
      <c r="W94" s="346"/>
      <c r="X94" s="342"/>
      <c r="Y94" s="343"/>
      <c r="Z94" s="347"/>
      <c r="AA94" s="342"/>
      <c r="AB94" s="343"/>
      <c r="AC94" s="340">
        <v>0.04780092592592592</v>
      </c>
      <c r="AD94" s="342">
        <v>6</v>
      </c>
      <c r="AE94" s="332">
        <f>AC94/AD94</f>
        <v>0.00796682098765432</v>
      </c>
      <c r="AF94" s="341"/>
      <c r="AG94" s="342"/>
      <c r="AH94" s="343"/>
      <c r="AI94" s="340">
        <v>0.04395833333333333</v>
      </c>
      <c r="AJ94" s="342">
        <v>6</v>
      </c>
      <c r="AK94" s="332">
        <f>AI94/AJ94</f>
        <v>0.007326388888888888</v>
      </c>
      <c r="AL94" s="442"/>
      <c r="AM94" s="342"/>
      <c r="AN94" s="348"/>
      <c r="AO94" s="610"/>
      <c r="AP94" s="573"/>
      <c r="AQ94" s="611"/>
      <c r="AR94" s="591"/>
      <c r="AS94" s="344"/>
      <c r="AT94" s="343" t="e">
        <f t="shared" si="44"/>
        <v>#DIV/0!</v>
      </c>
      <c r="AU94" s="305">
        <v>1</v>
      </c>
      <c r="AV94" s="470"/>
      <c r="AW94" s="471"/>
      <c r="AX94" s="470"/>
      <c r="AY94" s="472"/>
      <c r="AZ94" s="473">
        <f t="shared" si="40"/>
        <v>57</v>
      </c>
      <c r="BA94" s="474" t="b">
        <f t="shared" si="41"/>
        <v>0</v>
      </c>
      <c r="BB94" s="475" t="str">
        <f t="shared" si="42"/>
        <v>K50</v>
      </c>
      <c r="BC94" s="469">
        <f t="shared" si="43"/>
        <v>0</v>
      </c>
      <c r="BD94" s="316"/>
      <c r="BE94" s="316"/>
      <c r="BF94" s="316"/>
      <c r="BG94" s="316"/>
      <c r="BH94" s="316"/>
      <c r="BI94" s="316"/>
      <c r="BJ94" s="316"/>
      <c r="BK94" s="316"/>
      <c r="BL94" s="316"/>
      <c r="BM94" s="316"/>
    </row>
    <row r="95" spans="1:65" s="317" customFormat="1" ht="11.25" customHeight="1">
      <c r="A95" s="318">
        <f t="shared" si="18"/>
        <v>92</v>
      </c>
      <c r="B95" s="319">
        <v>38</v>
      </c>
      <c r="C95" s="334">
        <v>18</v>
      </c>
      <c r="D95" s="325" t="s">
        <v>93</v>
      </c>
      <c r="E95" s="321">
        <f t="shared" si="34"/>
        <v>0.10295138888888888</v>
      </c>
      <c r="F95" s="322">
        <f t="shared" si="35"/>
        <v>0.00719907407407408</v>
      </c>
      <c r="G95" s="322"/>
      <c r="H95" s="323">
        <f t="shared" si="36"/>
        <v>12</v>
      </c>
      <c r="I95" s="324">
        <f t="shared" si="37"/>
        <v>0.008579282407407407</v>
      </c>
      <c r="J95" s="325">
        <v>29</v>
      </c>
      <c r="K95" s="326"/>
      <c r="L95" s="325">
        <v>51</v>
      </c>
      <c r="M95" s="325"/>
      <c r="N95" s="326"/>
      <c r="O95" s="325"/>
      <c r="P95" s="345"/>
      <c r="Q95" s="345"/>
      <c r="R95" s="345" t="s">
        <v>152</v>
      </c>
      <c r="S95" s="334" t="s">
        <v>72</v>
      </c>
      <c r="T95" s="334">
        <v>1984</v>
      </c>
      <c r="U95" s="335" t="str">
        <f t="shared" si="38"/>
        <v>K16</v>
      </c>
      <c r="V95" s="336" t="s">
        <v>87</v>
      </c>
      <c r="W95" s="346">
        <v>0.05461805555555555</v>
      </c>
      <c r="X95" s="342">
        <v>6</v>
      </c>
      <c r="Y95" s="343">
        <f>W95/X95</f>
        <v>0.009103009259259259</v>
      </c>
      <c r="Z95" s="347"/>
      <c r="AA95" s="342"/>
      <c r="AB95" s="343"/>
      <c r="AC95" s="340">
        <v>0.04833333333333333</v>
      </c>
      <c r="AD95" s="342">
        <v>6</v>
      </c>
      <c r="AE95" s="332">
        <f>AC95/AD95</f>
        <v>0.008055555555555555</v>
      </c>
      <c r="AF95" s="341"/>
      <c r="AG95" s="342"/>
      <c r="AH95" s="343"/>
      <c r="AI95" s="340"/>
      <c r="AJ95" s="342"/>
      <c r="AK95" s="332"/>
      <c r="AL95" s="442"/>
      <c r="AM95" s="342"/>
      <c r="AN95" s="348"/>
      <c r="AO95" s="610"/>
      <c r="AP95" s="573"/>
      <c r="AQ95" s="611"/>
      <c r="AR95" s="592"/>
      <c r="AS95" s="344"/>
      <c r="AT95" s="343" t="e">
        <f t="shared" si="44"/>
        <v>#DIV/0!</v>
      </c>
      <c r="AU95" s="305">
        <v>1</v>
      </c>
      <c r="AV95" s="476"/>
      <c r="AW95" s="477"/>
      <c r="AX95" s="476"/>
      <c r="AY95" s="478"/>
      <c r="AZ95" s="475">
        <f t="shared" si="40"/>
        <v>25</v>
      </c>
      <c r="BA95" s="475" t="b">
        <f t="shared" si="41"/>
        <v>0</v>
      </c>
      <c r="BB95" s="475" t="str">
        <f t="shared" si="42"/>
        <v>K16</v>
      </c>
      <c r="BC95" s="469">
        <f t="shared" si="43"/>
        <v>0</v>
      </c>
      <c r="BD95" s="316"/>
      <c r="BE95" s="316"/>
      <c r="BF95" s="316"/>
      <c r="BG95" s="316"/>
      <c r="BH95" s="316"/>
      <c r="BI95" s="316"/>
      <c r="BJ95" s="316"/>
      <c r="BK95" s="316"/>
      <c r="BL95" s="316"/>
      <c r="BM95" s="316"/>
    </row>
    <row r="96" spans="1:65" s="317" customFormat="1" ht="11.25" customHeight="1">
      <c r="A96" s="318">
        <f t="shared" si="18"/>
        <v>93</v>
      </c>
      <c r="B96" s="319">
        <v>39</v>
      </c>
      <c r="C96" s="334">
        <v>25</v>
      </c>
      <c r="D96" s="325" t="s">
        <v>100</v>
      </c>
      <c r="E96" s="321">
        <f t="shared" si="34"/>
        <v>0.11015046296296296</v>
      </c>
      <c r="F96" s="322">
        <f t="shared" si="35"/>
        <v>6.94444444444553E-05</v>
      </c>
      <c r="G96" s="322"/>
      <c r="H96" s="323">
        <f t="shared" si="36"/>
        <v>12</v>
      </c>
      <c r="I96" s="324">
        <f t="shared" si="37"/>
        <v>0.009179205246913581</v>
      </c>
      <c r="J96" s="325">
        <v>37</v>
      </c>
      <c r="K96" s="326">
        <v>45</v>
      </c>
      <c r="L96" s="325"/>
      <c r="M96" s="325"/>
      <c r="N96" s="326"/>
      <c r="O96" s="325"/>
      <c r="P96" s="345"/>
      <c r="Q96" s="345"/>
      <c r="R96" s="345" t="s">
        <v>152</v>
      </c>
      <c r="S96" s="334" t="s">
        <v>72</v>
      </c>
      <c r="T96" s="334">
        <v>1947</v>
      </c>
      <c r="U96" s="335" t="str">
        <f t="shared" si="38"/>
        <v>K50</v>
      </c>
      <c r="V96" s="336" t="s">
        <v>71</v>
      </c>
      <c r="W96" s="346">
        <v>0.0574537037037037</v>
      </c>
      <c r="X96" s="342">
        <v>6</v>
      </c>
      <c r="Y96" s="343">
        <f>W96/X96</f>
        <v>0.009575617283950616</v>
      </c>
      <c r="Z96" s="347">
        <v>0.05269675925925926</v>
      </c>
      <c r="AA96" s="342">
        <v>6</v>
      </c>
      <c r="AB96" s="343">
        <f>Z96/AA96</f>
        <v>0.008782793209876544</v>
      </c>
      <c r="AC96" s="340"/>
      <c r="AD96" s="342"/>
      <c r="AE96" s="332"/>
      <c r="AF96" s="341"/>
      <c r="AG96" s="342"/>
      <c r="AH96" s="343"/>
      <c r="AI96" s="340"/>
      <c r="AJ96" s="342"/>
      <c r="AK96" s="332"/>
      <c r="AL96" s="442"/>
      <c r="AM96" s="342"/>
      <c r="AN96" s="348"/>
      <c r="AO96" s="610"/>
      <c r="AP96" s="573"/>
      <c r="AQ96" s="611"/>
      <c r="AR96" s="592"/>
      <c r="AS96" s="344"/>
      <c r="AT96" s="343" t="e">
        <f t="shared" si="44"/>
        <v>#DIV/0!</v>
      </c>
      <c r="AU96" s="305">
        <v>1</v>
      </c>
      <c r="AV96" s="476"/>
      <c r="AW96" s="477"/>
      <c r="AX96" s="476"/>
      <c r="AY96" s="478"/>
      <c r="AZ96" s="475">
        <f t="shared" si="40"/>
        <v>62</v>
      </c>
      <c r="BA96" s="475" t="b">
        <f t="shared" si="41"/>
        <v>0</v>
      </c>
      <c r="BB96" s="475" t="str">
        <f t="shared" si="42"/>
        <v>K50</v>
      </c>
      <c r="BC96" s="469">
        <f t="shared" si="43"/>
        <v>0</v>
      </c>
      <c r="BD96" s="316"/>
      <c r="BE96" s="316"/>
      <c r="BF96" s="316"/>
      <c r="BG96" s="316"/>
      <c r="BH96" s="316"/>
      <c r="BI96" s="316"/>
      <c r="BJ96" s="316"/>
      <c r="BK96" s="316"/>
      <c r="BL96" s="316"/>
      <c r="BM96" s="316"/>
    </row>
    <row r="97" spans="1:65" s="317" customFormat="1" ht="11.25" customHeight="1">
      <c r="A97" s="318">
        <f t="shared" si="18"/>
        <v>94</v>
      </c>
      <c r="B97" s="319">
        <v>40</v>
      </c>
      <c r="C97" s="334">
        <v>39</v>
      </c>
      <c r="D97" s="325" t="s">
        <v>116</v>
      </c>
      <c r="E97" s="321">
        <f t="shared" si="34"/>
        <v>0.11021990740740742</v>
      </c>
      <c r="F97" s="322">
        <f t="shared" si="35"/>
      </c>
      <c r="G97" s="322"/>
      <c r="H97" s="323">
        <f t="shared" si="36"/>
        <v>12</v>
      </c>
      <c r="I97" s="324">
        <f t="shared" si="37"/>
        <v>0.009184992283950618</v>
      </c>
      <c r="J97" s="325">
        <v>40</v>
      </c>
      <c r="K97" s="326">
        <v>46</v>
      </c>
      <c r="L97" s="325"/>
      <c r="M97" s="325"/>
      <c r="N97" s="326"/>
      <c r="O97" s="325"/>
      <c r="P97" s="345"/>
      <c r="Q97" s="345"/>
      <c r="R97" s="345" t="s">
        <v>152</v>
      </c>
      <c r="S97" s="334" t="s">
        <v>72</v>
      </c>
      <c r="T97" s="334">
        <v>1952</v>
      </c>
      <c r="U97" s="335" t="str">
        <f t="shared" si="38"/>
        <v>K50</v>
      </c>
      <c r="V97" s="336" t="s">
        <v>71</v>
      </c>
      <c r="W97" s="346">
        <v>0.05752314814814815</v>
      </c>
      <c r="X97" s="342">
        <v>6</v>
      </c>
      <c r="Y97" s="343">
        <f>W97/X97</f>
        <v>0.009587191358024692</v>
      </c>
      <c r="Z97" s="347">
        <v>0.05269675925925926</v>
      </c>
      <c r="AA97" s="342">
        <v>6</v>
      </c>
      <c r="AB97" s="343">
        <f>Z97/AA97</f>
        <v>0.008782793209876544</v>
      </c>
      <c r="AC97" s="340"/>
      <c r="AD97" s="342"/>
      <c r="AE97" s="332"/>
      <c r="AF97" s="341"/>
      <c r="AG97" s="342"/>
      <c r="AH97" s="343"/>
      <c r="AI97" s="340"/>
      <c r="AJ97" s="342"/>
      <c r="AK97" s="332"/>
      <c r="AL97" s="442"/>
      <c r="AM97" s="342"/>
      <c r="AN97" s="348"/>
      <c r="AO97" s="610"/>
      <c r="AP97" s="573"/>
      <c r="AQ97" s="611"/>
      <c r="AR97" s="592"/>
      <c r="AS97" s="344"/>
      <c r="AT97" s="343" t="e">
        <f t="shared" si="44"/>
        <v>#DIV/0!</v>
      </c>
      <c r="AU97" s="305">
        <v>1</v>
      </c>
      <c r="AV97" s="476"/>
      <c r="AW97" s="477"/>
      <c r="AX97" s="476"/>
      <c r="AY97" s="478"/>
      <c r="AZ97" s="475">
        <f t="shared" si="40"/>
        <v>57</v>
      </c>
      <c r="BA97" s="475" t="b">
        <f t="shared" si="41"/>
        <v>0</v>
      </c>
      <c r="BB97" s="475" t="str">
        <f t="shared" si="42"/>
        <v>K50</v>
      </c>
      <c r="BC97" s="469">
        <f t="shared" si="43"/>
        <v>0</v>
      </c>
      <c r="BD97" s="316"/>
      <c r="BE97" s="316"/>
      <c r="BF97" s="316"/>
      <c r="BG97" s="316"/>
      <c r="BH97" s="316"/>
      <c r="BI97" s="316"/>
      <c r="BJ97" s="316"/>
      <c r="BK97" s="316"/>
      <c r="BL97" s="316"/>
      <c r="BM97" s="316"/>
    </row>
    <row r="98" spans="1:65" s="317" customFormat="1" ht="11.25" customHeight="1">
      <c r="A98" s="318">
        <f t="shared" si="18"/>
        <v>95</v>
      </c>
      <c r="B98" s="319">
        <v>41</v>
      </c>
      <c r="C98" s="334">
        <v>74</v>
      </c>
      <c r="D98" s="325" t="s">
        <v>183</v>
      </c>
      <c r="E98" s="321">
        <f t="shared" si="34"/>
        <v>0.03796296296296296</v>
      </c>
      <c r="F98" s="322">
        <f t="shared" si="35"/>
        <v>0.00010416666666666907</v>
      </c>
      <c r="G98" s="322"/>
      <c r="H98" s="323">
        <f t="shared" si="36"/>
        <v>6</v>
      </c>
      <c r="I98" s="324">
        <f t="shared" si="37"/>
        <v>0.006327160493827161</v>
      </c>
      <c r="J98" s="325"/>
      <c r="K98" s="326"/>
      <c r="L98" s="325"/>
      <c r="M98" s="325">
        <v>42</v>
      </c>
      <c r="N98" s="326"/>
      <c r="O98" s="325"/>
      <c r="P98" s="345"/>
      <c r="Q98" s="345"/>
      <c r="R98" s="345" t="s">
        <v>152</v>
      </c>
      <c r="S98" s="334" t="s">
        <v>72</v>
      </c>
      <c r="T98" s="334">
        <v>1981</v>
      </c>
      <c r="U98" s="335" t="str">
        <f t="shared" si="38"/>
        <v>K16</v>
      </c>
      <c r="V98" s="336" t="s">
        <v>71</v>
      </c>
      <c r="W98" s="346"/>
      <c r="X98" s="342"/>
      <c r="Y98" s="343"/>
      <c r="Z98" s="347"/>
      <c r="AA98" s="342"/>
      <c r="AB98" s="343"/>
      <c r="AC98" s="340"/>
      <c r="AD98" s="342"/>
      <c r="AE98" s="332"/>
      <c r="AF98" s="341">
        <v>0.03796296296296296</v>
      </c>
      <c r="AG98" s="342">
        <v>6</v>
      </c>
      <c r="AH98" s="343">
        <f>AF98/AG98</f>
        <v>0.006327160493827161</v>
      </c>
      <c r="AI98" s="340"/>
      <c r="AJ98" s="342"/>
      <c r="AK98" s="332"/>
      <c r="AL98" s="442"/>
      <c r="AM98" s="342"/>
      <c r="AN98" s="348"/>
      <c r="AO98" s="610"/>
      <c r="AP98" s="573"/>
      <c r="AQ98" s="611"/>
      <c r="AR98" s="592"/>
      <c r="AS98" s="344"/>
      <c r="AT98" s="343" t="e">
        <f t="shared" si="44"/>
        <v>#DIV/0!</v>
      </c>
      <c r="AU98" s="305">
        <v>1</v>
      </c>
      <c r="AV98" s="476"/>
      <c r="AW98" s="477"/>
      <c r="AX98" s="476"/>
      <c r="AY98" s="478"/>
      <c r="AZ98" s="475">
        <f t="shared" si="40"/>
        <v>28</v>
      </c>
      <c r="BA98" s="475" t="b">
        <f t="shared" si="41"/>
        <v>0</v>
      </c>
      <c r="BB98" s="475" t="str">
        <f t="shared" si="42"/>
        <v>K16</v>
      </c>
      <c r="BC98" s="469">
        <f t="shared" si="43"/>
        <v>0</v>
      </c>
      <c r="BD98" s="316"/>
      <c r="BE98" s="316"/>
      <c r="BF98" s="316"/>
      <c r="BG98" s="316"/>
      <c r="BH98" s="316"/>
      <c r="BI98" s="316"/>
      <c r="BJ98" s="316"/>
      <c r="BK98" s="316"/>
      <c r="BL98" s="316"/>
      <c r="BM98" s="316"/>
    </row>
    <row r="99" spans="1:65" s="317" customFormat="1" ht="11.25" customHeight="1">
      <c r="A99" s="318">
        <f t="shared" si="18"/>
        <v>96</v>
      </c>
      <c r="B99" s="319">
        <v>42</v>
      </c>
      <c r="C99" s="334">
        <v>106</v>
      </c>
      <c r="D99" s="325" t="s">
        <v>236</v>
      </c>
      <c r="E99" s="321">
        <f t="shared" si="34"/>
        <v>0.03806712962962963</v>
      </c>
      <c r="F99" s="322">
        <f t="shared" si="35"/>
        <v>1.157407407407357E-05</v>
      </c>
      <c r="G99" s="322"/>
      <c r="H99" s="323">
        <f t="shared" si="36"/>
        <v>6</v>
      </c>
      <c r="I99" s="324">
        <f t="shared" si="37"/>
        <v>0.006344521604938272</v>
      </c>
      <c r="J99" s="325"/>
      <c r="K99" s="326"/>
      <c r="L99" s="325"/>
      <c r="M99" s="325"/>
      <c r="N99" s="326"/>
      <c r="O99" s="325">
        <v>39</v>
      </c>
      <c r="P99" s="345"/>
      <c r="Q99" s="345"/>
      <c r="R99" s="345" t="s">
        <v>152</v>
      </c>
      <c r="S99" s="334" t="s">
        <v>72</v>
      </c>
      <c r="T99" s="334">
        <v>1975</v>
      </c>
      <c r="U99" s="335" t="str">
        <f t="shared" si="38"/>
        <v>K16</v>
      </c>
      <c r="V99" s="336" t="s">
        <v>209</v>
      </c>
      <c r="W99" s="433"/>
      <c r="X99" s="434"/>
      <c r="Y99" s="435"/>
      <c r="Z99" s="436"/>
      <c r="AA99" s="434"/>
      <c r="AB99" s="435"/>
      <c r="AC99" s="437"/>
      <c r="AD99" s="434"/>
      <c r="AE99" s="438"/>
      <c r="AF99" s="439"/>
      <c r="AG99" s="434"/>
      <c r="AH99" s="435"/>
      <c r="AI99" s="437"/>
      <c r="AJ99" s="434"/>
      <c r="AK99" s="438"/>
      <c r="AL99" s="442">
        <v>0.03806712962962963</v>
      </c>
      <c r="AM99" s="342">
        <v>6</v>
      </c>
      <c r="AN99" s="348">
        <f>AL99/AM99</f>
        <v>0.006344521604938272</v>
      </c>
      <c r="AO99" s="610"/>
      <c r="AP99" s="573"/>
      <c r="AQ99" s="611"/>
      <c r="AR99" s="591"/>
      <c r="AS99" s="344"/>
      <c r="AT99" s="343" t="e">
        <f t="shared" si="44"/>
        <v>#DIV/0!</v>
      </c>
      <c r="AU99" s="305">
        <v>1</v>
      </c>
      <c r="AV99" s="470"/>
      <c r="AW99" s="471"/>
      <c r="AX99" s="470"/>
      <c r="AY99" s="472"/>
      <c r="AZ99" s="475">
        <f t="shared" si="40"/>
        <v>34</v>
      </c>
      <c r="BA99" s="475" t="b">
        <f t="shared" si="41"/>
        <v>0</v>
      </c>
      <c r="BB99" s="475" t="str">
        <f t="shared" si="42"/>
        <v>K16</v>
      </c>
      <c r="BC99" s="469">
        <f t="shared" si="43"/>
        <v>0</v>
      </c>
      <c r="BD99" s="316"/>
      <c r="BE99" s="316"/>
      <c r="BF99" s="316"/>
      <c r="BG99" s="316"/>
      <c r="BH99" s="316"/>
      <c r="BI99" s="316"/>
      <c r="BJ99" s="316"/>
      <c r="BK99" s="316"/>
      <c r="BL99" s="316"/>
      <c r="BM99" s="316"/>
    </row>
    <row r="100" spans="1:65" s="317" customFormat="1" ht="11.25" customHeight="1">
      <c r="A100" s="318">
        <f t="shared" si="18"/>
        <v>97</v>
      </c>
      <c r="B100" s="319">
        <v>43</v>
      </c>
      <c r="C100" s="334">
        <v>107</v>
      </c>
      <c r="D100" s="325" t="s">
        <v>237</v>
      </c>
      <c r="E100" s="321">
        <f aca="true" t="shared" si="47" ref="E100:E112">W100+Z100+AC100+AF100+AI100+AL100+AO100</f>
        <v>0.038078703703703705</v>
      </c>
      <c r="F100" s="322">
        <f>IF(E101&gt;E100,E101-E100,"")</f>
        <v>0.000960648148148148</v>
      </c>
      <c r="G100" s="322"/>
      <c r="H100" s="323">
        <f aca="true" t="shared" si="48" ref="H100:H112">X100+AA100+AD100+AG100+AJ100+AM100+AP100</f>
        <v>6</v>
      </c>
      <c r="I100" s="324">
        <f>E100/H100</f>
        <v>0.0063464506172839505</v>
      </c>
      <c r="J100" s="325"/>
      <c r="K100" s="326"/>
      <c r="L100" s="325"/>
      <c r="M100" s="325"/>
      <c r="N100" s="326"/>
      <c r="O100" s="325">
        <v>41</v>
      </c>
      <c r="P100" s="345"/>
      <c r="Q100" s="345"/>
      <c r="R100" s="345" t="s">
        <v>152</v>
      </c>
      <c r="S100" s="334" t="s">
        <v>72</v>
      </c>
      <c r="T100" s="334">
        <v>1979</v>
      </c>
      <c r="U100" s="335" t="str">
        <f aca="true" t="shared" si="49" ref="U100:U112">IF(S100="M",BA100,BB100)</f>
        <v>K16</v>
      </c>
      <c r="V100" s="336" t="s">
        <v>209</v>
      </c>
      <c r="W100" s="433"/>
      <c r="X100" s="434"/>
      <c r="Y100" s="435"/>
      <c r="Z100" s="436"/>
      <c r="AA100" s="434"/>
      <c r="AB100" s="435"/>
      <c r="AC100" s="437"/>
      <c r="AD100" s="434"/>
      <c r="AE100" s="438"/>
      <c r="AF100" s="439"/>
      <c r="AG100" s="434"/>
      <c r="AH100" s="435"/>
      <c r="AI100" s="437"/>
      <c r="AJ100" s="434"/>
      <c r="AK100" s="438"/>
      <c r="AL100" s="442">
        <v>0.038078703703703705</v>
      </c>
      <c r="AM100" s="342">
        <v>6</v>
      </c>
      <c r="AN100" s="348">
        <f>AL100/AM100</f>
        <v>0.0063464506172839505</v>
      </c>
      <c r="AO100" s="610"/>
      <c r="AP100" s="573"/>
      <c r="AQ100" s="611"/>
      <c r="AR100" s="591"/>
      <c r="AS100" s="344"/>
      <c r="AT100" s="343" t="e">
        <f t="shared" si="44"/>
        <v>#DIV/0!</v>
      </c>
      <c r="AU100" s="305">
        <v>1</v>
      </c>
      <c r="AV100" s="470"/>
      <c r="AW100" s="471"/>
      <c r="AX100" s="470"/>
      <c r="AY100" s="472"/>
      <c r="AZ100" s="475">
        <f aca="true" t="shared" si="50" ref="AZ100:AZ110">$AZ$2-T100</f>
        <v>30</v>
      </c>
      <c r="BA100" s="475" t="b">
        <f>IF(AND(S100="M",AZ100&lt;=19),"M16",IF(AND(S100="M",AZ100&lt;=29),"M20",IF(AND(S100="M",AZ100&lt;=39),"M30",IF(AND(S100="M",AZ100&lt;=49),"M40",IF(AND(S100="M",AZ100&lt;=59),"M50",IF(AND(S100="M",AZ100&lt;=69),"M60",IF(AND(S100="M",AZ100&lt;=99),"M70")))))))</f>
        <v>0</v>
      </c>
      <c r="BB100" s="475" t="str">
        <f aca="true" t="shared" si="51" ref="BB100:BB112">IF(AND(S100="K",AZ100&lt;=35),"K16",IF(AND(S100="K",AZ100&lt;=49),"K36",IF(AND(S100="K",AZ100&lt;=99),"K50")))</f>
        <v>K16</v>
      </c>
      <c r="BC100" s="469">
        <f aca="true" t="shared" si="52" ref="BC100:BC112">AQ100*6</f>
        <v>0</v>
      </c>
      <c r="BD100" s="316"/>
      <c r="BE100" s="316"/>
      <c r="BF100" s="316"/>
      <c r="BG100" s="316"/>
      <c r="BH100" s="316"/>
      <c r="BI100" s="316"/>
      <c r="BJ100" s="316"/>
      <c r="BK100" s="316"/>
      <c r="BL100" s="316"/>
      <c r="BM100" s="316"/>
    </row>
    <row r="101" spans="1:65" s="317" customFormat="1" ht="11.25" customHeight="1">
      <c r="A101" s="318">
        <f t="shared" si="18"/>
        <v>98</v>
      </c>
      <c r="B101" s="319">
        <v>44</v>
      </c>
      <c r="C101" s="334">
        <v>44</v>
      </c>
      <c r="D101" s="325" t="s">
        <v>124</v>
      </c>
      <c r="E101" s="321">
        <f t="shared" si="47"/>
        <v>0.03903935185185185</v>
      </c>
      <c r="F101" s="322">
        <f>IF(E102&gt;E101,E102-E101,"")</f>
        <v>0.002210648148148149</v>
      </c>
      <c r="G101" s="322"/>
      <c r="H101" s="323">
        <f t="shared" si="48"/>
        <v>6</v>
      </c>
      <c r="I101" s="324">
        <f>E101/H101</f>
        <v>0.006506558641975309</v>
      </c>
      <c r="J101" s="325"/>
      <c r="K101" s="326">
        <v>26</v>
      </c>
      <c r="L101" s="325"/>
      <c r="M101" s="325"/>
      <c r="N101" s="326"/>
      <c r="O101" s="325"/>
      <c r="P101" s="345"/>
      <c r="Q101" s="345"/>
      <c r="R101" s="345" t="s">
        <v>152</v>
      </c>
      <c r="S101" s="334" t="s">
        <v>72</v>
      </c>
      <c r="T101" s="334">
        <v>1982</v>
      </c>
      <c r="U101" s="335" t="str">
        <f t="shared" si="49"/>
        <v>K16</v>
      </c>
      <c r="V101" s="336" t="s">
        <v>71</v>
      </c>
      <c r="W101" s="346"/>
      <c r="X101" s="342"/>
      <c r="Y101" s="343"/>
      <c r="Z101" s="347">
        <v>0.03903935185185185</v>
      </c>
      <c r="AA101" s="342">
        <v>6</v>
      </c>
      <c r="AB101" s="343">
        <f>Z101/AA101</f>
        <v>0.006506558641975309</v>
      </c>
      <c r="AC101" s="340"/>
      <c r="AD101" s="342"/>
      <c r="AE101" s="332"/>
      <c r="AF101" s="341"/>
      <c r="AG101" s="342"/>
      <c r="AH101" s="343"/>
      <c r="AI101" s="340"/>
      <c r="AJ101" s="342"/>
      <c r="AK101" s="332"/>
      <c r="AL101" s="442"/>
      <c r="AM101" s="342"/>
      <c r="AN101" s="348"/>
      <c r="AO101" s="610"/>
      <c r="AP101" s="573"/>
      <c r="AQ101" s="611"/>
      <c r="AR101" s="591"/>
      <c r="AS101" s="344"/>
      <c r="AT101" s="343" t="e">
        <f t="shared" si="44"/>
        <v>#DIV/0!</v>
      </c>
      <c r="AU101" s="305">
        <v>1</v>
      </c>
      <c r="AV101" s="470"/>
      <c r="AW101" s="471"/>
      <c r="AX101" s="470"/>
      <c r="AY101" s="472"/>
      <c r="AZ101" s="473">
        <f t="shared" si="50"/>
        <v>27</v>
      </c>
      <c r="BA101" s="474" t="b">
        <f>IF(AND(S101="M",AZ101&lt;=19),"M16",IF(AND(S101="M",AZ101&lt;=29),"M20",IF(AND(S101="M",AZ101&lt;=39),"M30",IF(AND(S101="M",AZ101&lt;=49),"M40",IF(AND(S101="M",AZ101&lt;=59),"M50",IF(AND(S101="M",AZ101&lt;=69),"M60",IF(AND(S101="M",AZ101&lt;=99),"M70")))))))</f>
        <v>0</v>
      </c>
      <c r="BB101" s="475" t="str">
        <f t="shared" si="51"/>
        <v>K16</v>
      </c>
      <c r="BC101" s="469">
        <f t="shared" si="52"/>
        <v>0</v>
      </c>
      <c r="BD101" s="316"/>
      <c r="BE101" s="316"/>
      <c r="BF101" s="316"/>
      <c r="BG101" s="316"/>
      <c r="BH101" s="316"/>
      <c r="BI101" s="316"/>
      <c r="BJ101" s="316"/>
      <c r="BK101" s="316"/>
      <c r="BL101" s="316"/>
      <c r="BM101" s="316"/>
    </row>
    <row r="102" spans="1:65" s="317" customFormat="1" ht="11.25" customHeight="1">
      <c r="A102" s="318">
        <f t="shared" si="18"/>
        <v>99</v>
      </c>
      <c r="B102" s="319">
        <v>45</v>
      </c>
      <c r="C102" s="334">
        <v>88</v>
      </c>
      <c r="D102" s="325" t="s">
        <v>211</v>
      </c>
      <c r="E102" s="321">
        <f t="shared" si="47"/>
        <v>0.04125</v>
      </c>
      <c r="F102" s="322">
        <f>IF(E103&gt;E102,E103-E102,"")</f>
        <v>0.0028703703703703703</v>
      </c>
      <c r="G102" s="322"/>
      <c r="H102" s="323">
        <f t="shared" si="48"/>
        <v>6</v>
      </c>
      <c r="I102" s="324">
        <f>E102/H102</f>
        <v>0.006875</v>
      </c>
      <c r="J102" s="325"/>
      <c r="K102" s="326"/>
      <c r="L102" s="325"/>
      <c r="M102" s="325"/>
      <c r="N102" s="326">
        <v>47</v>
      </c>
      <c r="O102" s="325"/>
      <c r="P102" s="345"/>
      <c r="Q102" s="345"/>
      <c r="R102" s="345" t="s">
        <v>152</v>
      </c>
      <c r="S102" s="334" t="s">
        <v>72</v>
      </c>
      <c r="T102" s="334">
        <v>1968</v>
      </c>
      <c r="U102" s="335" t="str">
        <f t="shared" si="49"/>
        <v>K36</v>
      </c>
      <c r="V102" s="336" t="s">
        <v>209</v>
      </c>
      <c r="W102" s="346"/>
      <c r="X102" s="342"/>
      <c r="Y102" s="343"/>
      <c r="Z102" s="347"/>
      <c r="AA102" s="342"/>
      <c r="AB102" s="343"/>
      <c r="AC102" s="340"/>
      <c r="AD102" s="342"/>
      <c r="AE102" s="332"/>
      <c r="AF102" s="341"/>
      <c r="AG102" s="342"/>
      <c r="AH102" s="343"/>
      <c r="AI102" s="340">
        <v>0.04125</v>
      </c>
      <c r="AJ102" s="342">
        <v>6</v>
      </c>
      <c r="AK102" s="332">
        <f>AI102/AJ102</f>
        <v>0.006875</v>
      </c>
      <c r="AL102" s="442"/>
      <c r="AM102" s="342"/>
      <c r="AN102" s="348"/>
      <c r="AO102" s="610"/>
      <c r="AP102" s="573"/>
      <c r="AQ102" s="611"/>
      <c r="AR102" s="591"/>
      <c r="AS102" s="344"/>
      <c r="AT102" s="343" t="e">
        <f t="shared" si="44"/>
        <v>#DIV/0!</v>
      </c>
      <c r="AU102" s="305">
        <v>1</v>
      </c>
      <c r="AV102" s="470"/>
      <c r="AW102" s="471"/>
      <c r="AX102" s="470"/>
      <c r="AY102" s="472"/>
      <c r="AZ102" s="475">
        <f t="shared" si="50"/>
        <v>41</v>
      </c>
      <c r="BA102" s="475" t="b">
        <f>IF(AND(S102="M",AZ102&lt;=19),"M16",IF(AND(S102="M",AZ102&lt;=29),"M20",IF(AND(S102="M",AZ102&lt;=39),"M30",IF(AND(S102="M",AZ102&lt;=49),"M40",IF(AND(S102="M",AZ102&lt;=59),"M50",IF(AND(S102="M",AZ102&lt;=69),"M60",IF(AND(S102="M",AZ102&lt;=99),"M70")))))))</f>
        <v>0</v>
      </c>
      <c r="BB102" s="475" t="str">
        <f t="shared" si="51"/>
        <v>K36</v>
      </c>
      <c r="BC102" s="469">
        <f t="shared" si="52"/>
        <v>0</v>
      </c>
      <c r="BD102" s="316"/>
      <c r="BE102" s="316"/>
      <c r="BF102" s="316"/>
      <c r="BG102" s="316"/>
      <c r="BH102" s="316"/>
      <c r="BI102" s="316"/>
      <c r="BJ102" s="316"/>
      <c r="BK102" s="316"/>
      <c r="BL102" s="316"/>
      <c r="BM102" s="316"/>
    </row>
    <row r="103" spans="1:65" s="317" customFormat="1" ht="11.25" customHeight="1">
      <c r="A103" s="318">
        <f t="shared" si="18"/>
        <v>100</v>
      </c>
      <c r="B103" s="319">
        <v>46</v>
      </c>
      <c r="C103" s="334">
        <v>95</v>
      </c>
      <c r="D103" s="325" t="s">
        <v>219</v>
      </c>
      <c r="E103" s="321">
        <f t="shared" si="47"/>
        <v>0.04412037037037037</v>
      </c>
      <c r="F103" s="322">
        <f>IF(E104&gt;E103,E104-E103,"")</f>
        <v>6.944444444444142E-05</v>
      </c>
      <c r="G103" s="322"/>
      <c r="H103" s="323">
        <f t="shared" si="48"/>
        <v>6</v>
      </c>
      <c r="I103" s="324">
        <f>E103/H103</f>
        <v>0.007353395061728395</v>
      </c>
      <c r="J103" s="325"/>
      <c r="K103" s="326"/>
      <c r="L103" s="325"/>
      <c r="M103" s="325"/>
      <c r="N103" s="326">
        <v>55</v>
      </c>
      <c r="O103" s="325"/>
      <c r="P103" s="345"/>
      <c r="Q103" s="345"/>
      <c r="R103" s="345" t="s">
        <v>152</v>
      </c>
      <c r="S103" s="334" t="s">
        <v>72</v>
      </c>
      <c r="T103" s="334">
        <v>1946</v>
      </c>
      <c r="U103" s="335" t="str">
        <f t="shared" si="49"/>
        <v>K50</v>
      </c>
      <c r="V103" s="336" t="s">
        <v>164</v>
      </c>
      <c r="W103" s="346"/>
      <c r="X103" s="342"/>
      <c r="Y103" s="343"/>
      <c r="Z103" s="347"/>
      <c r="AA103" s="342"/>
      <c r="AB103" s="343"/>
      <c r="AC103" s="340"/>
      <c r="AD103" s="342"/>
      <c r="AE103" s="332"/>
      <c r="AF103" s="341"/>
      <c r="AG103" s="342"/>
      <c r="AH103" s="343"/>
      <c r="AI103" s="340">
        <v>0.04412037037037037</v>
      </c>
      <c r="AJ103" s="342">
        <v>6</v>
      </c>
      <c r="AK103" s="332">
        <f>AI103/AJ103</f>
        <v>0.007353395061728395</v>
      </c>
      <c r="AL103" s="442"/>
      <c r="AM103" s="342"/>
      <c r="AN103" s="348"/>
      <c r="AO103" s="610"/>
      <c r="AP103" s="573"/>
      <c r="AQ103" s="611"/>
      <c r="AR103" s="591"/>
      <c r="AS103" s="344"/>
      <c r="AT103" s="343" t="e">
        <f t="shared" si="44"/>
        <v>#DIV/0!</v>
      </c>
      <c r="AU103" s="305">
        <v>1</v>
      </c>
      <c r="AV103" s="470"/>
      <c r="AW103" s="471"/>
      <c r="AX103" s="470"/>
      <c r="AY103" s="472"/>
      <c r="AZ103" s="475">
        <f t="shared" si="50"/>
        <v>63</v>
      </c>
      <c r="BA103" s="475" t="b">
        <f>IF(AND(S103="M",AZ103&lt;=19),"M16",IF(AND(S103="M",AZ103&lt;=29),"M20",IF(AND(S103="M",AZ103&lt;=39),"M30",IF(AND(S103="M",AZ103&lt;=49),"M40",IF(AND(S103="M",AZ103&lt;=59),"M50",IF(AND(S103="M",AZ103&lt;=69),"M60",IF(AND(S103="M",AZ103&lt;=99),"M70")))))))</f>
        <v>0</v>
      </c>
      <c r="BB103" s="475" t="str">
        <f t="shared" si="51"/>
        <v>K50</v>
      </c>
      <c r="BC103" s="469">
        <f t="shared" si="52"/>
        <v>0</v>
      </c>
      <c r="BD103" s="316"/>
      <c r="BE103" s="316"/>
      <c r="BF103" s="316"/>
      <c r="BG103" s="316"/>
      <c r="BH103" s="316"/>
      <c r="BI103" s="316"/>
      <c r="BJ103" s="316"/>
      <c r="BK103" s="316"/>
      <c r="BL103" s="316"/>
      <c r="BM103" s="316"/>
    </row>
    <row r="104" spans="1:65" s="317" customFormat="1" ht="11.25" customHeight="1">
      <c r="A104" s="318">
        <f t="shared" si="18"/>
        <v>101</v>
      </c>
      <c r="B104" s="319">
        <v>47</v>
      </c>
      <c r="C104" s="334">
        <v>94</v>
      </c>
      <c r="D104" s="325" t="s">
        <v>218</v>
      </c>
      <c r="E104" s="321">
        <f t="shared" si="47"/>
        <v>0.044189814814814814</v>
      </c>
      <c r="F104" s="322">
        <f>IF(E105&gt;E104,E105-E104,"")</f>
        <v>0.0015393518518518473</v>
      </c>
      <c r="G104" s="322"/>
      <c r="H104" s="323">
        <f t="shared" si="48"/>
        <v>6</v>
      </c>
      <c r="I104" s="324">
        <f>E104/H104</f>
        <v>0.007364969135802469</v>
      </c>
      <c r="J104" s="325"/>
      <c r="K104" s="326"/>
      <c r="L104" s="325"/>
      <c r="M104" s="325"/>
      <c r="N104" s="326">
        <v>56</v>
      </c>
      <c r="O104" s="325"/>
      <c r="P104" s="345"/>
      <c r="Q104" s="345"/>
      <c r="R104" s="345" t="s">
        <v>152</v>
      </c>
      <c r="S104" s="334" t="s">
        <v>72</v>
      </c>
      <c r="T104" s="334">
        <v>1962</v>
      </c>
      <c r="U104" s="335" t="str">
        <f t="shared" si="49"/>
        <v>K36</v>
      </c>
      <c r="V104" s="336" t="s">
        <v>164</v>
      </c>
      <c r="W104" s="346"/>
      <c r="X104" s="342"/>
      <c r="Y104" s="343"/>
      <c r="Z104" s="347"/>
      <c r="AA104" s="342"/>
      <c r="AB104" s="343"/>
      <c r="AC104" s="340"/>
      <c r="AD104" s="342"/>
      <c r="AE104" s="332"/>
      <c r="AF104" s="341"/>
      <c r="AG104" s="342"/>
      <c r="AH104" s="343"/>
      <c r="AI104" s="340">
        <v>0.044189814814814814</v>
      </c>
      <c r="AJ104" s="342">
        <v>6</v>
      </c>
      <c r="AK104" s="332">
        <f>AI104/AJ104</f>
        <v>0.007364969135802469</v>
      </c>
      <c r="AL104" s="442"/>
      <c r="AM104" s="342"/>
      <c r="AN104" s="348"/>
      <c r="AO104" s="610"/>
      <c r="AP104" s="573"/>
      <c r="AQ104" s="611"/>
      <c r="AR104" s="591"/>
      <c r="AS104" s="344"/>
      <c r="AT104" s="343" t="e">
        <f t="shared" si="44"/>
        <v>#DIV/0!</v>
      </c>
      <c r="AU104" s="305">
        <v>1</v>
      </c>
      <c r="AV104" s="470"/>
      <c r="AW104" s="471"/>
      <c r="AX104" s="470"/>
      <c r="AY104" s="472"/>
      <c r="AZ104" s="475">
        <f t="shared" si="50"/>
        <v>47</v>
      </c>
      <c r="BA104" s="475" t="b">
        <f>IF(AND(S104="M",AZ104&lt;=19),"M16",IF(AND(S104="M",AZ104&lt;=29),"M20",IF(AND(S104="M",AZ104&lt;=39),"M30",IF(AND(S104="M",AZ104&lt;=49),"M40",IF(AND(S104="M",AZ104&lt;=59),"M50",IF(AND(S104="M",AZ104&lt;=69),"M60",IF(AND(S104="M",AZ104&lt;=99),"M70")))))))</f>
        <v>0</v>
      </c>
      <c r="BB104" s="475" t="str">
        <f t="shared" si="51"/>
        <v>K36</v>
      </c>
      <c r="BC104" s="469">
        <f t="shared" si="52"/>
        <v>0</v>
      </c>
      <c r="BD104" s="316"/>
      <c r="BE104" s="316"/>
      <c r="BF104" s="316"/>
      <c r="BG104" s="316"/>
      <c r="BH104" s="316"/>
      <c r="BI104" s="316"/>
      <c r="BJ104" s="316"/>
      <c r="BK104" s="316"/>
      <c r="BL104" s="316"/>
      <c r="BM104" s="316"/>
    </row>
    <row r="105" spans="1:65" s="317" customFormat="1" ht="11.25" customHeight="1">
      <c r="A105" s="318">
        <f t="shared" si="18"/>
        <v>102</v>
      </c>
      <c r="B105" s="319">
        <v>48</v>
      </c>
      <c r="C105" s="334">
        <v>105</v>
      </c>
      <c r="D105" s="325" t="s">
        <v>235</v>
      </c>
      <c r="E105" s="321">
        <f t="shared" si="47"/>
        <v>0.04572916666666666</v>
      </c>
      <c r="F105" s="322">
        <f>IF(E106&gt;E105,E106-E105,"")</f>
        <v>0.00010416666666667601</v>
      </c>
      <c r="G105" s="322"/>
      <c r="H105" s="323">
        <f t="shared" si="48"/>
        <v>6</v>
      </c>
      <c r="I105" s="324">
        <f>E105/H105</f>
        <v>0.0076215277777777765</v>
      </c>
      <c r="J105" s="325"/>
      <c r="K105" s="326"/>
      <c r="L105" s="325"/>
      <c r="M105" s="325"/>
      <c r="N105" s="326"/>
      <c r="O105" s="325">
        <v>51</v>
      </c>
      <c r="P105" s="345"/>
      <c r="Q105" s="345"/>
      <c r="R105" s="345" t="s">
        <v>152</v>
      </c>
      <c r="S105" s="334" t="s">
        <v>72</v>
      </c>
      <c r="T105" s="334">
        <v>1961</v>
      </c>
      <c r="U105" s="335" t="str">
        <f t="shared" si="49"/>
        <v>K36</v>
      </c>
      <c r="V105" s="336" t="s">
        <v>71</v>
      </c>
      <c r="W105" s="433"/>
      <c r="X105" s="434"/>
      <c r="Y105" s="435"/>
      <c r="Z105" s="436"/>
      <c r="AA105" s="434"/>
      <c r="AB105" s="435"/>
      <c r="AC105" s="437"/>
      <c r="AD105" s="434"/>
      <c r="AE105" s="438"/>
      <c r="AF105" s="439"/>
      <c r="AG105" s="434"/>
      <c r="AH105" s="435"/>
      <c r="AI105" s="437"/>
      <c r="AJ105" s="434"/>
      <c r="AK105" s="438"/>
      <c r="AL105" s="442">
        <v>0.04572916666666666</v>
      </c>
      <c r="AM105" s="342">
        <v>6</v>
      </c>
      <c r="AN105" s="348">
        <f>AL105/AM105</f>
        <v>0.0076215277777777765</v>
      </c>
      <c r="AO105" s="610"/>
      <c r="AP105" s="573"/>
      <c r="AQ105" s="611"/>
      <c r="AR105" s="591"/>
      <c r="AS105" s="344"/>
      <c r="AT105" s="343" t="e">
        <f>AR105/AS105</f>
        <v>#DIV/0!</v>
      </c>
      <c r="AU105" s="305">
        <v>1</v>
      </c>
      <c r="AV105" s="470"/>
      <c r="AW105" s="471"/>
      <c r="AX105" s="470"/>
      <c r="AY105" s="472"/>
      <c r="AZ105" s="475">
        <f t="shared" si="50"/>
        <v>48</v>
      </c>
      <c r="BA105" s="475" t="b">
        <f>IF(AND(S105="M",AZ105&lt;=19),"M16",IF(AND(S105="M",AZ105&lt;=29),"M20",IF(AND(S105="M",AZ105&lt;=39),"M30",IF(AND(S105="M",AZ105&lt;=49),"M40",IF(AND(S105="M",AZ105&lt;=59),"M50",IF(AND(S105="M",AZ105&lt;=69),"M60",IF(AND(S105="M",AZ105&lt;=99),"M70")))))))</f>
        <v>0</v>
      </c>
      <c r="BB105" s="475" t="str">
        <f t="shared" si="51"/>
        <v>K36</v>
      </c>
      <c r="BC105" s="469">
        <f t="shared" si="52"/>
        <v>0</v>
      </c>
      <c r="BD105" s="316"/>
      <c r="BE105" s="316"/>
      <c r="BF105" s="316"/>
      <c r="BG105" s="316"/>
      <c r="BH105" s="316"/>
      <c r="BI105" s="316"/>
      <c r="BJ105" s="316"/>
      <c r="BK105" s="316"/>
      <c r="BL105" s="316"/>
      <c r="BM105" s="316"/>
    </row>
    <row r="106" spans="1:65" s="317" customFormat="1" ht="11.25" customHeight="1">
      <c r="A106" s="318">
        <f t="shared" si="18"/>
        <v>103</v>
      </c>
      <c r="B106" s="319">
        <v>49</v>
      </c>
      <c r="C106" s="334">
        <v>70</v>
      </c>
      <c r="D106" s="325" t="s">
        <v>179</v>
      </c>
      <c r="E106" s="321">
        <f t="shared" si="47"/>
        <v>0.04583333333333334</v>
      </c>
      <c r="F106" s="322">
        <f>IF(E107&gt;E106,E107-E106,"")</f>
        <v>0.0014814814814814725</v>
      </c>
      <c r="G106" s="322"/>
      <c r="H106" s="323">
        <f t="shared" si="48"/>
        <v>6</v>
      </c>
      <c r="I106" s="324">
        <f>E106/H106</f>
        <v>0.0076388888888888895</v>
      </c>
      <c r="J106" s="325"/>
      <c r="K106" s="326"/>
      <c r="L106" s="325">
        <v>44</v>
      </c>
      <c r="M106" s="325"/>
      <c r="N106" s="326"/>
      <c r="O106" s="325"/>
      <c r="P106" s="345"/>
      <c r="Q106" s="345"/>
      <c r="R106" s="345" t="s">
        <v>152</v>
      </c>
      <c r="S106" s="334" t="s">
        <v>72</v>
      </c>
      <c r="T106" s="356">
        <v>1962</v>
      </c>
      <c r="U106" s="335" t="str">
        <f t="shared" si="49"/>
        <v>K36</v>
      </c>
      <c r="V106" s="336" t="s">
        <v>169</v>
      </c>
      <c r="W106" s="346"/>
      <c r="X106" s="342"/>
      <c r="Y106" s="343"/>
      <c r="Z106" s="347"/>
      <c r="AA106" s="342"/>
      <c r="AB106" s="343"/>
      <c r="AC106" s="340">
        <v>0.04583333333333334</v>
      </c>
      <c r="AD106" s="342">
        <v>6</v>
      </c>
      <c r="AE106" s="332">
        <f>AC106/AD106</f>
        <v>0.0076388888888888895</v>
      </c>
      <c r="AF106" s="341"/>
      <c r="AG106" s="342"/>
      <c r="AH106" s="343"/>
      <c r="AI106" s="340"/>
      <c r="AJ106" s="342"/>
      <c r="AK106" s="332"/>
      <c r="AL106" s="442"/>
      <c r="AM106" s="342"/>
      <c r="AN106" s="348"/>
      <c r="AO106" s="610"/>
      <c r="AP106" s="573"/>
      <c r="AQ106" s="611"/>
      <c r="AR106" s="591"/>
      <c r="AS106" s="344"/>
      <c r="AT106" s="343" t="e">
        <f>AR106/AS106</f>
        <v>#DIV/0!</v>
      </c>
      <c r="AU106" s="305">
        <v>1</v>
      </c>
      <c r="AV106" s="470"/>
      <c r="AW106" s="471"/>
      <c r="AX106" s="470"/>
      <c r="AY106" s="472"/>
      <c r="AZ106" s="473">
        <f t="shared" si="50"/>
        <v>47</v>
      </c>
      <c r="BA106" s="474" t="b">
        <f>IF(AND(S106="M",AZ106&lt;=19),"M16",IF(AND(S106="M",AZ106&lt;=29),"M20",IF(AND(S106="M",AZ106&lt;=39),"M30",IF(AND(S106="M",AZ106&lt;=49),"M40",IF(AND(S106="M",AZ106&lt;=59),"M50",IF(AND(S106="M",AZ106&lt;=69),"M60",IF(AND(S106="M",AZ106&lt;=99),"M70")))))))</f>
        <v>0</v>
      </c>
      <c r="BB106" s="475" t="str">
        <f t="shared" si="51"/>
        <v>K36</v>
      </c>
      <c r="BC106" s="469">
        <f t="shared" si="52"/>
        <v>0</v>
      </c>
      <c r="BD106" s="316"/>
      <c r="BE106" s="316"/>
      <c r="BF106" s="316"/>
      <c r="BG106" s="316"/>
      <c r="BH106" s="316"/>
      <c r="BI106" s="316"/>
      <c r="BJ106" s="316"/>
      <c r="BK106" s="316"/>
      <c r="BL106" s="316"/>
      <c r="BM106" s="316"/>
    </row>
    <row r="107" spans="1:65" s="317" customFormat="1" ht="11.25" customHeight="1">
      <c r="A107" s="318">
        <f t="shared" si="18"/>
        <v>104</v>
      </c>
      <c r="B107" s="319">
        <v>50</v>
      </c>
      <c r="C107" s="334">
        <v>97</v>
      </c>
      <c r="D107" s="325" t="s">
        <v>221</v>
      </c>
      <c r="E107" s="321">
        <f t="shared" si="47"/>
        <v>0.04731481481481481</v>
      </c>
      <c r="F107" s="322">
        <f>IF(E108&gt;E107,E108-E107,"")</f>
        <v>0.0032870370370370397</v>
      </c>
      <c r="G107" s="322"/>
      <c r="H107" s="323">
        <f t="shared" si="48"/>
        <v>6</v>
      </c>
      <c r="I107" s="324">
        <f>E107/H107</f>
        <v>0.007885802469135802</v>
      </c>
      <c r="J107" s="325"/>
      <c r="K107" s="326"/>
      <c r="L107" s="325"/>
      <c r="M107" s="325"/>
      <c r="N107" s="326">
        <v>68</v>
      </c>
      <c r="O107" s="325"/>
      <c r="P107" s="345"/>
      <c r="Q107" s="345"/>
      <c r="R107" s="345" t="s">
        <v>152</v>
      </c>
      <c r="S107" s="334" t="s">
        <v>72</v>
      </c>
      <c r="T107" s="334">
        <v>1949</v>
      </c>
      <c r="U107" s="335" t="str">
        <f t="shared" si="49"/>
        <v>K50</v>
      </c>
      <c r="V107" s="336" t="s">
        <v>71</v>
      </c>
      <c r="W107" s="346"/>
      <c r="X107" s="342"/>
      <c r="Y107" s="343"/>
      <c r="Z107" s="347"/>
      <c r="AA107" s="342"/>
      <c r="AB107" s="343"/>
      <c r="AC107" s="340"/>
      <c r="AD107" s="342"/>
      <c r="AE107" s="332"/>
      <c r="AF107" s="341"/>
      <c r="AG107" s="342"/>
      <c r="AH107" s="343"/>
      <c r="AI107" s="340">
        <v>0.04731481481481481</v>
      </c>
      <c r="AJ107" s="342">
        <v>6</v>
      </c>
      <c r="AK107" s="332">
        <f>AI107/AJ107</f>
        <v>0.007885802469135802</v>
      </c>
      <c r="AL107" s="442"/>
      <c r="AM107" s="342"/>
      <c r="AN107" s="348"/>
      <c r="AO107" s="610"/>
      <c r="AP107" s="573"/>
      <c r="AQ107" s="611"/>
      <c r="AR107" s="591"/>
      <c r="AS107" s="344"/>
      <c r="AT107" s="343" t="e">
        <f>AR107/AS107</f>
        <v>#DIV/0!</v>
      </c>
      <c r="AU107" s="305">
        <v>1</v>
      </c>
      <c r="AV107" s="470"/>
      <c r="AW107" s="471"/>
      <c r="AX107" s="470"/>
      <c r="AY107" s="472"/>
      <c r="AZ107" s="475">
        <f t="shared" si="50"/>
        <v>60</v>
      </c>
      <c r="BA107" s="475" t="b">
        <f>IF(AND(S107="M",AZ107&lt;=19),"M16",IF(AND(S107="M",AZ107&lt;=29),"M20",IF(AND(S107="M",AZ107&lt;=39),"M30",IF(AND(S107="M",AZ107&lt;=49),"M40",IF(AND(S107="M",AZ107&lt;=59),"M50",IF(AND(S107="M",AZ107&lt;=69),"M60",IF(AND(S107="M",AZ107&lt;=99),"M70")))))))</f>
        <v>0</v>
      </c>
      <c r="BB107" s="475" t="str">
        <f t="shared" si="51"/>
        <v>K50</v>
      </c>
      <c r="BC107" s="469">
        <f t="shared" si="52"/>
        <v>0</v>
      </c>
      <c r="BD107" s="316"/>
      <c r="BE107" s="316"/>
      <c r="BF107" s="316"/>
      <c r="BG107" s="316"/>
      <c r="BH107" s="316"/>
      <c r="BI107" s="316"/>
      <c r="BJ107" s="316"/>
      <c r="BK107" s="316"/>
      <c r="BL107" s="316"/>
      <c r="BM107" s="316"/>
    </row>
    <row r="108" spans="1:65" s="317" customFormat="1" ht="11.25" customHeight="1">
      <c r="A108" s="318">
        <f t="shared" si="18"/>
        <v>105</v>
      </c>
      <c r="B108" s="319">
        <v>51</v>
      </c>
      <c r="C108" s="334">
        <v>22</v>
      </c>
      <c r="D108" s="325" t="s">
        <v>121</v>
      </c>
      <c r="E108" s="321">
        <f t="shared" si="47"/>
        <v>0.05060185185185185</v>
      </c>
      <c r="F108" s="322">
        <f>IF(E109&gt;E108,E109-E108,"")</f>
        <v>0.0039583333333333345</v>
      </c>
      <c r="G108" s="322"/>
      <c r="H108" s="323">
        <f t="shared" si="48"/>
        <v>6</v>
      </c>
      <c r="I108" s="324">
        <f>E108/H108</f>
        <v>0.008433641975308642</v>
      </c>
      <c r="J108" s="325">
        <v>27</v>
      </c>
      <c r="K108" s="326"/>
      <c r="L108" s="325"/>
      <c r="M108" s="325"/>
      <c r="N108" s="326"/>
      <c r="O108" s="325"/>
      <c r="P108" s="345"/>
      <c r="Q108" s="345"/>
      <c r="R108" s="345" t="s">
        <v>152</v>
      </c>
      <c r="S108" s="334" t="s">
        <v>72</v>
      </c>
      <c r="T108" s="334">
        <v>1980</v>
      </c>
      <c r="U108" s="335" t="str">
        <f t="shared" si="49"/>
        <v>K16</v>
      </c>
      <c r="V108" s="336" t="s">
        <v>71</v>
      </c>
      <c r="W108" s="346">
        <v>0.05060185185185185</v>
      </c>
      <c r="X108" s="342">
        <v>6</v>
      </c>
      <c r="Y108" s="343">
        <f>W108/X108</f>
        <v>0.008433641975308642</v>
      </c>
      <c r="Z108" s="347"/>
      <c r="AA108" s="342"/>
      <c r="AB108" s="343"/>
      <c r="AC108" s="340"/>
      <c r="AD108" s="342"/>
      <c r="AE108" s="332"/>
      <c r="AF108" s="341"/>
      <c r="AG108" s="342"/>
      <c r="AH108" s="343"/>
      <c r="AI108" s="340"/>
      <c r="AJ108" s="342"/>
      <c r="AK108" s="332"/>
      <c r="AL108" s="442"/>
      <c r="AM108" s="342"/>
      <c r="AN108" s="348"/>
      <c r="AO108" s="610"/>
      <c r="AP108" s="573"/>
      <c r="AQ108" s="611"/>
      <c r="AR108" s="592"/>
      <c r="AS108" s="344"/>
      <c r="AT108" s="343" t="e">
        <f>AR108/AS108</f>
        <v>#DIV/0!</v>
      </c>
      <c r="AU108" s="305">
        <v>1</v>
      </c>
      <c r="AV108" s="476"/>
      <c r="AW108" s="477"/>
      <c r="AX108" s="476"/>
      <c r="AY108" s="478"/>
      <c r="AZ108" s="473">
        <f t="shared" si="50"/>
        <v>29</v>
      </c>
      <c r="BA108" s="474" t="b">
        <f>IF(AND(S108="M",AZ108&lt;=19),"M16",IF(AND(S108="M",AZ108&lt;=29),"M20",IF(AND(S108="M",AZ108&lt;=39),"M30",IF(AND(S108="M",AZ108&lt;=49),"M40",IF(AND(S108="M",AZ108&lt;=59),"M50",IF(AND(S108="M",AZ108&lt;=69),"M60",IF(AND(S108="M",AZ108&lt;=99),"M70")))))))</f>
        <v>0</v>
      </c>
      <c r="BB108" s="475" t="str">
        <f t="shared" si="51"/>
        <v>K16</v>
      </c>
      <c r="BC108" s="469">
        <f t="shared" si="52"/>
        <v>0</v>
      </c>
      <c r="BD108" s="316"/>
      <c r="BE108" s="316"/>
      <c r="BF108" s="316"/>
      <c r="BG108" s="316"/>
      <c r="BH108" s="316"/>
      <c r="BI108" s="316"/>
      <c r="BJ108" s="316"/>
      <c r="BK108" s="316"/>
      <c r="BL108" s="316"/>
      <c r="BM108" s="316"/>
    </row>
    <row r="109" spans="1:65" s="317" customFormat="1" ht="11.25" customHeight="1">
      <c r="A109" s="318">
        <f t="shared" si="18"/>
        <v>106</v>
      </c>
      <c r="B109" s="319">
        <v>52</v>
      </c>
      <c r="C109" s="334">
        <v>21</v>
      </c>
      <c r="D109" s="325" t="s">
        <v>97</v>
      </c>
      <c r="E109" s="321">
        <f t="shared" si="47"/>
        <v>0.054560185185185184</v>
      </c>
      <c r="F109" s="322">
        <f>IF(E110&gt;E109,E110-E109,"")</f>
      </c>
      <c r="G109" s="322"/>
      <c r="H109" s="323">
        <f t="shared" si="48"/>
        <v>6</v>
      </c>
      <c r="I109" s="324">
        <f>E109/H109</f>
        <v>0.009093364197530865</v>
      </c>
      <c r="J109" s="325">
        <v>28</v>
      </c>
      <c r="K109" s="326"/>
      <c r="L109" s="325"/>
      <c r="M109" s="325"/>
      <c r="N109" s="326"/>
      <c r="O109" s="325"/>
      <c r="P109" s="345"/>
      <c r="Q109" s="345"/>
      <c r="R109" s="345" t="s">
        <v>152</v>
      </c>
      <c r="S109" s="334" t="s">
        <v>72</v>
      </c>
      <c r="T109" s="334">
        <v>1981</v>
      </c>
      <c r="U109" s="335" t="str">
        <f t="shared" si="49"/>
        <v>K16</v>
      </c>
      <c r="V109" s="336" t="s">
        <v>87</v>
      </c>
      <c r="W109" s="346">
        <v>0.054560185185185184</v>
      </c>
      <c r="X109" s="342">
        <v>6</v>
      </c>
      <c r="Y109" s="343">
        <f>W109/X109</f>
        <v>0.009093364197530865</v>
      </c>
      <c r="Z109" s="347"/>
      <c r="AA109" s="342"/>
      <c r="AB109" s="343"/>
      <c r="AC109" s="340"/>
      <c r="AD109" s="342"/>
      <c r="AE109" s="332"/>
      <c r="AF109" s="341"/>
      <c r="AG109" s="342"/>
      <c r="AH109" s="343"/>
      <c r="AI109" s="340"/>
      <c r="AJ109" s="342"/>
      <c r="AK109" s="332"/>
      <c r="AL109" s="442"/>
      <c r="AM109" s="342"/>
      <c r="AN109" s="348"/>
      <c r="AO109" s="610"/>
      <c r="AP109" s="573"/>
      <c r="AQ109" s="611"/>
      <c r="AR109" s="591"/>
      <c r="AS109" s="344"/>
      <c r="AT109" s="343" t="e">
        <f>AR109/AS109</f>
        <v>#DIV/0!</v>
      </c>
      <c r="AU109" s="305">
        <v>1</v>
      </c>
      <c r="AV109" s="470"/>
      <c r="AW109" s="471"/>
      <c r="AX109" s="470"/>
      <c r="AY109" s="472"/>
      <c r="AZ109" s="475">
        <f t="shared" si="50"/>
        <v>28</v>
      </c>
      <c r="BA109" s="475" t="b">
        <f>IF(AND(S109="M",AZ109&lt;=19),"M16",IF(AND(S109="M",AZ109&lt;=29),"M20",IF(AND(S109="M",AZ109&lt;=39),"M30",IF(AND(S109="M",AZ109&lt;=49),"M40",IF(AND(S109="M",AZ109&lt;=59),"M50",IF(AND(S109="M",AZ109&lt;=69),"M60",IF(AND(S109="M",AZ109&lt;=99),"M70")))))))</f>
        <v>0</v>
      </c>
      <c r="BB109" s="475" t="str">
        <f t="shared" si="51"/>
        <v>K16</v>
      </c>
      <c r="BC109" s="469">
        <f t="shared" si="52"/>
        <v>0</v>
      </c>
      <c r="BD109" s="316"/>
      <c r="BE109" s="316"/>
      <c r="BF109" s="316"/>
      <c r="BG109" s="316"/>
      <c r="BH109" s="316"/>
      <c r="BI109" s="316"/>
      <c r="BJ109" s="316"/>
      <c r="BK109" s="316"/>
      <c r="BL109" s="316"/>
      <c r="BM109" s="316"/>
    </row>
    <row r="110" spans="1:55" ht="11.25" customHeight="1">
      <c r="A110" s="318">
        <f t="shared" si="18"/>
        <v>107</v>
      </c>
      <c r="B110" s="319">
        <v>53</v>
      </c>
      <c r="C110" s="334">
        <v>113</v>
      </c>
      <c r="D110" s="325" t="s">
        <v>240</v>
      </c>
      <c r="E110" s="321">
        <f t="shared" si="47"/>
        <v>0.04034722222222222</v>
      </c>
      <c r="F110" s="322">
        <f>IF(E111&gt;E110,E111-E110,"")</f>
      </c>
      <c r="G110" s="322"/>
      <c r="H110" s="323">
        <f t="shared" si="48"/>
        <v>4</v>
      </c>
      <c r="I110" s="324">
        <f>E110/H110</f>
        <v>0.010086805555555555</v>
      </c>
      <c r="J110" s="325"/>
      <c r="K110" s="326"/>
      <c r="L110" s="325"/>
      <c r="M110" s="325"/>
      <c r="N110" s="326"/>
      <c r="O110" s="325"/>
      <c r="P110" s="345" t="s">
        <v>254</v>
      </c>
      <c r="Q110" s="345"/>
      <c r="R110" s="345" t="s">
        <v>152</v>
      </c>
      <c r="S110" s="334" t="s">
        <v>72</v>
      </c>
      <c r="T110" s="334">
        <v>1950</v>
      </c>
      <c r="U110" s="335" t="str">
        <f t="shared" si="49"/>
        <v>K50</v>
      </c>
      <c r="V110" s="336" t="s">
        <v>71</v>
      </c>
      <c r="W110" s="346"/>
      <c r="X110" s="342"/>
      <c r="Y110" s="343"/>
      <c r="Z110" s="347"/>
      <c r="AA110" s="342"/>
      <c r="AB110" s="343"/>
      <c r="AC110" s="340"/>
      <c r="AD110" s="342"/>
      <c r="AE110" s="332"/>
      <c r="AF110" s="341"/>
      <c r="AG110" s="342"/>
      <c r="AH110" s="343"/>
      <c r="AI110" s="340"/>
      <c r="AJ110" s="342"/>
      <c r="AK110" s="332"/>
      <c r="AL110" s="442"/>
      <c r="AM110" s="342"/>
      <c r="AN110" s="348"/>
      <c r="AO110" s="610">
        <v>0.04034722222222222</v>
      </c>
      <c r="AP110" s="573">
        <v>4</v>
      </c>
      <c r="AQ110" s="611">
        <f>AO110/AP110</f>
        <v>0.010086805555555555</v>
      </c>
      <c r="AR110" s="591"/>
      <c r="AS110" s="344"/>
      <c r="AT110" s="343" t="e">
        <f>AR110/AS110</f>
        <v>#DIV/0!</v>
      </c>
      <c r="AU110" s="305">
        <v>1</v>
      </c>
      <c r="AV110" s="470"/>
      <c r="AW110" s="471"/>
      <c r="AX110" s="470"/>
      <c r="AY110" s="472"/>
      <c r="AZ110" s="475">
        <f t="shared" si="50"/>
        <v>59</v>
      </c>
      <c r="BA110" s="475" t="b">
        <f>IF(AND(S110="M",AZ110&lt;=19),"M16",IF(AND(S110="M",AZ110&lt;=29),"M20",IF(AND(S110="M",AZ110&lt;=39),"M30",IF(AND(S110="M",AZ110&lt;=49),"M40",IF(AND(S110="M",AZ110&lt;=59),"M50",IF(AND(S110="M",AZ110&lt;=69),"M60",IF(AND(S110="M",AZ110&lt;=99),"M70")))))))</f>
        <v>0</v>
      </c>
      <c r="BB110" s="475" t="str">
        <f t="shared" si="51"/>
        <v>K50</v>
      </c>
      <c r="BC110" s="469">
        <f t="shared" si="52"/>
        <v>0.06052083333333333</v>
      </c>
    </row>
    <row r="111" spans="1:55" ht="11.25" customHeight="1">
      <c r="A111" s="856">
        <f t="shared" si="18"/>
        <v>108</v>
      </c>
      <c r="B111" s="245"/>
      <c r="C111" s="135"/>
      <c r="D111" s="133"/>
      <c r="E111" s="92">
        <f t="shared" si="47"/>
        <v>0</v>
      </c>
      <c r="F111" s="93">
        <f>IF(E112&gt;E111,E112-E111,"")</f>
      </c>
      <c r="G111" s="93"/>
      <c r="H111" s="94">
        <f t="shared" si="48"/>
        <v>0</v>
      </c>
      <c r="I111" s="95" t="e">
        <f>E111/H111</f>
        <v>#DIV/0!</v>
      </c>
      <c r="J111" s="133"/>
      <c r="K111" s="132"/>
      <c r="L111" s="133"/>
      <c r="M111" s="133"/>
      <c r="N111" s="132"/>
      <c r="O111" s="133"/>
      <c r="P111" s="134"/>
      <c r="Q111" s="134"/>
      <c r="R111" s="134"/>
      <c r="S111" s="135"/>
      <c r="T111" s="135"/>
      <c r="U111" s="432" t="b">
        <f t="shared" si="49"/>
        <v>0</v>
      </c>
      <c r="V111" s="137"/>
      <c r="W111" s="399"/>
      <c r="X111" s="138"/>
      <c r="Y111" s="139"/>
      <c r="Z111" s="400"/>
      <c r="AA111" s="138"/>
      <c r="AB111" s="139"/>
      <c r="AC111" s="121"/>
      <c r="AD111" s="138"/>
      <c r="AE111" s="145"/>
      <c r="AF111" s="169"/>
      <c r="AG111" s="138"/>
      <c r="AH111" s="139"/>
      <c r="AI111" s="121"/>
      <c r="AJ111" s="138"/>
      <c r="AK111" s="145"/>
      <c r="AL111" s="440"/>
      <c r="AM111" s="138"/>
      <c r="AN111" s="401"/>
      <c r="AO111" s="606"/>
      <c r="AP111" s="570"/>
      <c r="AQ111" s="568"/>
      <c r="AR111" s="584"/>
      <c r="AS111" s="170"/>
      <c r="AT111" s="139" t="e">
        <f>AR111/AS111</f>
        <v>#DIV/0!</v>
      </c>
      <c r="AU111" s="402"/>
      <c r="AV111" s="490"/>
      <c r="AW111" s="491"/>
      <c r="AX111" s="490"/>
      <c r="AY111" s="492"/>
      <c r="AZ111" s="475"/>
      <c r="BA111" s="475" t="b">
        <f>IF(AND(S111="M",AZ111&lt;=19),"M16",IF(AND(S111="M",AZ111&lt;=29),"M20",IF(AND(S111="M",AZ111&lt;=39),"M30",IF(AND(S111="M",AZ111&lt;=49),"M40",IF(AND(S111="M",AZ111&lt;=59),"M50",IF(AND(S111="M",AZ111&lt;=69),"M60",IF(AND(S111="M",AZ111&lt;=99),"M70")))))))</f>
        <v>0</v>
      </c>
      <c r="BB111" s="475" t="b">
        <f t="shared" si="51"/>
        <v>0</v>
      </c>
      <c r="BC111" s="469">
        <f t="shared" si="52"/>
        <v>0</v>
      </c>
    </row>
    <row r="112" spans="1:55" ht="11.25" customHeight="1" thickBot="1">
      <c r="A112" s="857">
        <f t="shared" si="18"/>
        <v>109</v>
      </c>
      <c r="B112" s="368"/>
      <c r="C112" s="171"/>
      <c r="D112" s="172"/>
      <c r="E112" s="173">
        <f t="shared" si="47"/>
        <v>0</v>
      </c>
      <c r="F112" s="174"/>
      <c r="G112" s="174"/>
      <c r="H112" s="96">
        <f t="shared" si="48"/>
        <v>0</v>
      </c>
      <c r="I112" s="97" t="e">
        <f>E112/H112</f>
        <v>#DIV/0!</v>
      </c>
      <c r="J112" s="172"/>
      <c r="K112" s="175"/>
      <c r="L112" s="172"/>
      <c r="M112" s="172"/>
      <c r="N112" s="175"/>
      <c r="O112" s="172"/>
      <c r="P112" s="176"/>
      <c r="Q112" s="172"/>
      <c r="R112" s="172"/>
      <c r="S112" s="178"/>
      <c r="T112" s="178"/>
      <c r="U112" s="179" t="b">
        <f t="shared" si="49"/>
        <v>0</v>
      </c>
      <c r="V112" s="180"/>
      <c r="W112" s="218"/>
      <c r="X112" s="182"/>
      <c r="Y112" s="183"/>
      <c r="Z112" s="219"/>
      <c r="AA112" s="182"/>
      <c r="AB112" s="183"/>
      <c r="AC112" s="98"/>
      <c r="AD112" s="182"/>
      <c r="AE112" s="183"/>
      <c r="AF112" s="185"/>
      <c r="AG112" s="182"/>
      <c r="AH112" s="183"/>
      <c r="AI112" s="98"/>
      <c r="AJ112" s="182"/>
      <c r="AK112" s="183"/>
      <c r="AL112" s="444"/>
      <c r="AM112" s="182"/>
      <c r="AN112" s="220"/>
      <c r="AO112" s="613"/>
      <c r="AP112" s="574"/>
      <c r="AQ112" s="614"/>
      <c r="AR112" s="594"/>
      <c r="AS112" s="190"/>
      <c r="AT112" s="145" t="e">
        <f>AR112/AS112</f>
        <v>#DIV/0!</v>
      </c>
      <c r="AU112" s="113"/>
      <c r="AV112" s="104"/>
      <c r="AW112" s="104"/>
      <c r="AZ112" s="493"/>
      <c r="BA112" s="494" t="b">
        <f>IF(AND(S112="M",AZ112&lt;=19),"M16",IF(AND(S112="M",AZ112&lt;=29),"M20",IF(AND(S112="M",AZ112&lt;=39),"M30",IF(AND(S112="M",AZ112&lt;=49),"M40",IF(AND(S112="M",AZ112&lt;=59),"M50",IF(AND(S112="M",AZ112&lt;=69),"M60",IF(AND(S112="M",AZ112&lt;=99),"M70")))))))</f>
        <v>0</v>
      </c>
      <c r="BB112" s="495" t="b">
        <f t="shared" si="51"/>
        <v>0</v>
      </c>
      <c r="BC112" s="469">
        <f t="shared" si="52"/>
        <v>0</v>
      </c>
    </row>
    <row r="113" spans="1:71" ht="13.5" thickBot="1">
      <c r="A113" s="89" t="s">
        <v>38</v>
      </c>
      <c r="B113" s="89"/>
      <c r="C113" s="90"/>
      <c r="D113" s="91"/>
      <c r="E113" s="48">
        <f>SUM(E4:E112)</f>
        <v>11.20465277777777</v>
      </c>
      <c r="F113" s="49"/>
      <c r="G113" s="49"/>
      <c r="H113" s="50">
        <f>SUM(H4:H112)</f>
        <v>2164.7749999999987</v>
      </c>
      <c r="I113" s="51">
        <f>E113/H113</f>
        <v>0.005175897161496126</v>
      </c>
      <c r="J113" s="33"/>
      <c r="K113" s="34"/>
      <c r="L113" s="33"/>
      <c r="M113" s="33"/>
      <c r="N113" s="33"/>
      <c r="O113" s="33"/>
      <c r="P113" s="35"/>
      <c r="Q113" s="31"/>
      <c r="R113" s="31"/>
      <c r="S113" s="31"/>
      <c r="T113" s="32"/>
      <c r="U113" s="32"/>
      <c r="V113" s="31"/>
      <c r="W113" s="62">
        <f>SUM(W4:W112)</f>
        <v>1.5364120370370373</v>
      </c>
      <c r="X113" s="63">
        <f>SUM(X4:X112)</f>
        <v>252</v>
      </c>
      <c r="Y113" s="76">
        <f>W113/X113</f>
        <v>0.0060968731628453865</v>
      </c>
      <c r="Z113" s="62">
        <f>SUM(Z4:Z112)</f>
        <v>1.4598148148148151</v>
      </c>
      <c r="AA113" s="63">
        <f>SUM(AA4:AA112)</f>
        <v>276</v>
      </c>
      <c r="AB113" s="76">
        <f>Z113/AA113</f>
        <v>0.005289184111647881</v>
      </c>
      <c r="AC113" s="77">
        <f>SUM(AC4:AC112)</f>
        <v>1.6432523148148153</v>
      </c>
      <c r="AD113" s="63">
        <f>SUM(AD4:AD112)</f>
        <v>312</v>
      </c>
      <c r="AE113" s="79">
        <f>AC113/AD113</f>
        <v>0.005266834342355177</v>
      </c>
      <c r="AF113" s="65">
        <f>SUM(AF4:AF112)</f>
        <v>1.4121064814814814</v>
      </c>
      <c r="AG113" s="66">
        <f>SUM(AG4:AG112)</f>
        <v>312</v>
      </c>
      <c r="AH113" s="64">
        <f>AF113/AG113</f>
        <v>0.004525982312440646</v>
      </c>
      <c r="AI113" s="65">
        <f>SUM(AI4:AI112)</f>
        <v>2.1711226851851846</v>
      </c>
      <c r="AJ113" s="63">
        <f>SUM(AJ4:AJ112)</f>
        <v>408</v>
      </c>
      <c r="AK113" s="64">
        <f>AI113/AJ113</f>
        <v>0.005321379130355844</v>
      </c>
      <c r="AL113" s="65">
        <f>SUM(AL4:AL112)</f>
        <v>1.561712962962963</v>
      </c>
      <c r="AM113" s="63">
        <f>SUM(AM4:AM112)</f>
        <v>318</v>
      </c>
      <c r="AN113" s="578">
        <f>AL113/AM113</f>
        <v>0.004911047053342651</v>
      </c>
      <c r="AO113" s="62">
        <f>SUM(AO4:AO112)</f>
        <v>1.4202314814814814</v>
      </c>
      <c r="AP113" s="114">
        <f>SUM(AP4:AP112)</f>
        <v>286.7749999999998</v>
      </c>
      <c r="AQ113" s="615">
        <f>AO113/AP113</f>
        <v>0.004952424309934556</v>
      </c>
      <c r="AR113" s="77">
        <f>SUM(AR4:AR112)</f>
        <v>0.22693287037037035</v>
      </c>
      <c r="AS113" s="125">
        <f>SUM(AS4:AS112)</f>
        <v>30</v>
      </c>
      <c r="AT113" s="64">
        <f>AR113/AS113</f>
        <v>0.007564429012345678</v>
      </c>
      <c r="AU113" s="60">
        <f>E113+AR113</f>
        <v>11.431585648148141</v>
      </c>
      <c r="AV113" s="105"/>
      <c r="AW113" s="105"/>
      <c r="AX113" s="106"/>
      <c r="AY113" s="110"/>
      <c r="AZ113" s="210">
        <f>SUM(AZ4:AZ110)</f>
        <v>4470</v>
      </c>
      <c r="BN113" s="58"/>
      <c r="BO113" s="58"/>
      <c r="BP113" s="58"/>
      <c r="BQ113" s="58"/>
      <c r="BR113" s="58"/>
      <c r="BS113" s="58"/>
    </row>
    <row r="114" spans="1:71" ht="12.75">
      <c r="A114" s="53" t="s">
        <v>37</v>
      </c>
      <c r="B114" s="53"/>
      <c r="C114" s="52"/>
      <c r="D114" s="53"/>
      <c r="E114" s="19"/>
      <c r="F114" s="41"/>
      <c r="G114" s="42"/>
      <c r="H114" s="42"/>
      <c r="I114" s="38" t="s">
        <v>53</v>
      </c>
      <c r="J114" s="67">
        <v>42</v>
      </c>
      <c r="K114" s="67">
        <v>46</v>
      </c>
      <c r="L114" s="67">
        <v>52</v>
      </c>
      <c r="M114" s="67">
        <v>52</v>
      </c>
      <c r="N114" s="67">
        <v>68</v>
      </c>
      <c r="O114" s="67">
        <v>53</v>
      </c>
      <c r="P114" s="67">
        <v>47</v>
      </c>
      <c r="Q114" s="126"/>
      <c r="R114" s="68">
        <f>SUM(J114:Q114)</f>
        <v>360</v>
      </c>
      <c r="S114" s="78" t="s">
        <v>253</v>
      </c>
      <c r="U114" s="32"/>
      <c r="V114" s="31"/>
      <c r="W114" s="16"/>
      <c r="X114" s="17"/>
      <c r="Y114" s="100"/>
      <c r="Z114" s="16"/>
      <c r="AA114" s="17"/>
      <c r="AB114" s="100"/>
      <c r="AC114" s="16"/>
      <c r="AD114" s="17"/>
      <c r="AE114" s="101"/>
      <c r="AF114" s="16"/>
      <c r="AG114" s="26"/>
      <c r="AH114" s="18"/>
      <c r="AI114" s="16"/>
      <c r="AJ114" s="17"/>
      <c r="AK114" s="18"/>
      <c r="AL114" s="16"/>
      <c r="AM114" s="17"/>
      <c r="AN114" s="18"/>
      <c r="AO114" s="16"/>
      <c r="AP114" s="17"/>
      <c r="AQ114" s="18"/>
      <c r="AR114" s="20"/>
      <c r="AS114" s="20"/>
      <c r="AT114" s="55" t="s">
        <v>34</v>
      </c>
      <c r="AU114" s="102"/>
      <c r="AZ114" s="211">
        <f>AZ113/A107</f>
        <v>42.98076923076923</v>
      </c>
      <c r="BN114" s="58"/>
      <c r="BO114" s="58"/>
      <c r="BP114" s="58"/>
      <c r="BQ114" s="58"/>
      <c r="BR114" s="58"/>
      <c r="BS114" s="58"/>
    </row>
    <row r="115" spans="1:71" ht="12.75">
      <c r="A115" s="99"/>
      <c r="B115" s="99"/>
      <c r="C115" s="32"/>
      <c r="D115" s="31"/>
      <c r="E115" s="19"/>
      <c r="F115" s="43"/>
      <c r="G115" s="392"/>
      <c r="H115" s="39"/>
      <c r="I115" s="36" t="s">
        <v>259</v>
      </c>
      <c r="J115" s="69">
        <v>17</v>
      </c>
      <c r="K115" s="69">
        <v>23</v>
      </c>
      <c r="L115" s="69">
        <v>23</v>
      </c>
      <c r="M115" s="69">
        <v>15</v>
      </c>
      <c r="N115" s="69">
        <v>34</v>
      </c>
      <c r="O115" s="69">
        <v>24</v>
      </c>
      <c r="P115" s="69">
        <v>21</v>
      </c>
      <c r="Q115" s="127"/>
      <c r="R115" s="70">
        <f>SUM(J115:Q115)</f>
        <v>157</v>
      </c>
      <c r="S115" s="9"/>
      <c r="U115" s="32"/>
      <c r="V115" s="31"/>
      <c r="W115" s="16"/>
      <c r="X115" s="17"/>
      <c r="Y115" s="100"/>
      <c r="Z115" s="16"/>
      <c r="AA115" s="17"/>
      <c r="AB115" s="100"/>
      <c r="AC115" s="16"/>
      <c r="AD115" s="17"/>
      <c r="AE115" s="101"/>
      <c r="AF115" s="16"/>
      <c r="AG115" s="26"/>
      <c r="AH115" s="18"/>
      <c r="AI115" s="16"/>
      <c r="AJ115" s="17"/>
      <c r="AK115" s="18"/>
      <c r="AL115" s="16"/>
      <c r="AM115" s="17"/>
      <c r="AN115" s="18"/>
      <c r="AO115" s="16"/>
      <c r="AP115" s="115"/>
      <c r="AQ115" s="18"/>
      <c r="AR115" s="16"/>
      <c r="AS115" s="17"/>
      <c r="AT115" s="18"/>
      <c r="AU115" s="102"/>
      <c r="BN115" s="58"/>
      <c r="BO115" s="58"/>
      <c r="BP115" s="58"/>
      <c r="BQ115" s="58"/>
      <c r="BR115" s="58"/>
      <c r="BS115" s="58"/>
    </row>
    <row r="116" spans="5:71" ht="12.75">
      <c r="E116" s="19"/>
      <c r="F116" s="224"/>
      <c r="G116" s="393"/>
      <c r="H116" s="225"/>
      <c r="I116" s="226" t="s">
        <v>262</v>
      </c>
      <c r="J116" s="227">
        <v>20</v>
      </c>
      <c r="K116" s="227">
        <v>23</v>
      </c>
      <c r="L116" s="227">
        <v>25</v>
      </c>
      <c r="M116" s="227">
        <v>18</v>
      </c>
      <c r="N116" s="227">
        <v>37</v>
      </c>
      <c r="O116" s="227">
        <v>24</v>
      </c>
      <c r="P116" s="858">
        <v>24</v>
      </c>
      <c r="Q116" s="228"/>
      <c r="R116" s="229">
        <f>SUM(J116:Q116)</f>
        <v>171</v>
      </c>
      <c r="S116" s="397" t="s">
        <v>201</v>
      </c>
      <c r="U116" s="31" t="s">
        <v>261</v>
      </c>
      <c r="W116" s="388" t="s">
        <v>251</v>
      </c>
      <c r="Y116" s="860" t="s">
        <v>260</v>
      </c>
      <c r="AA116" s="17"/>
      <c r="AB116" s="100"/>
      <c r="AC116" s="16"/>
      <c r="AD116" s="17"/>
      <c r="AE116" s="101"/>
      <c r="AF116" s="16"/>
      <c r="AG116" s="26"/>
      <c r="AH116" s="18"/>
      <c r="AI116" s="16"/>
      <c r="AJ116" s="17"/>
      <c r="AK116" s="18"/>
      <c r="AL116" s="16"/>
      <c r="AM116" s="17"/>
      <c r="AN116" s="18"/>
      <c r="AO116" s="16"/>
      <c r="AP116" s="115"/>
      <c r="AQ116" s="18"/>
      <c r="AR116" s="16"/>
      <c r="AS116" s="17"/>
      <c r="AT116" s="18"/>
      <c r="AU116" s="102"/>
      <c r="BN116" s="58"/>
      <c r="BO116" s="58"/>
      <c r="BP116" s="58"/>
      <c r="BQ116" s="58"/>
      <c r="BR116" s="58"/>
      <c r="BS116" s="58"/>
    </row>
    <row r="117" spans="5:71" ht="12.75">
      <c r="E117" s="19"/>
      <c r="F117" s="44"/>
      <c r="G117" s="394"/>
      <c r="H117" s="40"/>
      <c r="I117" s="37" t="s">
        <v>28</v>
      </c>
      <c r="J117" s="213">
        <f>X113</f>
        <v>252</v>
      </c>
      <c r="K117" s="213">
        <f>AA113</f>
        <v>276</v>
      </c>
      <c r="L117" s="213">
        <f>AD113</f>
        <v>312</v>
      </c>
      <c r="M117" s="365">
        <f>AG113</f>
        <v>312</v>
      </c>
      <c r="N117" s="213">
        <f>AJ113</f>
        <v>408</v>
      </c>
      <c r="O117" s="213">
        <f>AM113</f>
        <v>318</v>
      </c>
      <c r="P117" s="859">
        <f>AP113</f>
        <v>286.7749999999998</v>
      </c>
      <c r="Q117" s="128"/>
      <c r="R117" s="72">
        <f>SUM(J117:Q117)</f>
        <v>2164.7749999999996</v>
      </c>
      <c r="S117" s="398" t="s">
        <v>202</v>
      </c>
      <c r="U117" s="316" t="s">
        <v>203</v>
      </c>
      <c r="W117" s="389" t="s">
        <v>205</v>
      </c>
      <c r="Y117" s="100"/>
      <c r="AA117" s="17"/>
      <c r="AB117" s="100"/>
      <c r="AC117" s="16"/>
      <c r="AD117" s="17"/>
      <c r="AE117" s="101"/>
      <c r="AF117" s="16"/>
      <c r="AG117" s="26"/>
      <c r="AH117" s="18"/>
      <c r="AI117" s="16"/>
      <c r="AJ117" s="17"/>
      <c r="AK117" s="18"/>
      <c r="AL117" s="16"/>
      <c r="AM117" s="17"/>
      <c r="AN117" s="18"/>
      <c r="AO117" s="16"/>
      <c r="AP117" s="17"/>
      <c r="AQ117" s="18"/>
      <c r="AR117" s="16"/>
      <c r="AS117" s="17"/>
      <c r="AT117" s="18"/>
      <c r="AU117" s="102"/>
      <c r="BN117" s="58"/>
      <c r="BO117" s="58"/>
      <c r="BP117" s="58"/>
      <c r="BQ117" s="58"/>
      <c r="BR117" s="58"/>
      <c r="BS117" s="58"/>
    </row>
    <row r="118" spans="1:71" ht="12.75">
      <c r="A118" s="99"/>
      <c r="B118" s="99"/>
      <c r="C118" s="32"/>
      <c r="D118" s="31"/>
      <c r="E118" s="19"/>
      <c r="F118" s="44"/>
      <c r="G118" s="394"/>
      <c r="H118" s="40"/>
      <c r="I118" s="37" t="s">
        <v>30</v>
      </c>
      <c r="J118" s="73">
        <v>0.3659722222222222</v>
      </c>
      <c r="K118" s="73">
        <v>0.31736111111111115</v>
      </c>
      <c r="L118" s="73">
        <v>0.3159722222222222</v>
      </c>
      <c r="M118" s="73">
        <v>0.27152777777777776</v>
      </c>
      <c r="N118" s="73">
        <v>0.3194444444444445</v>
      </c>
      <c r="O118" s="73">
        <v>0.29097222222222224</v>
      </c>
      <c r="P118" s="73">
        <v>0.2972222222222222</v>
      </c>
      <c r="Q118" s="129"/>
      <c r="R118" s="103">
        <v>0.3104166666666667</v>
      </c>
      <c r="U118" s="32"/>
      <c r="V118" s="31"/>
      <c r="W118" s="16"/>
      <c r="X118" s="17"/>
      <c r="Y118" s="100"/>
      <c r="Z118" s="16"/>
      <c r="AA118" s="17"/>
      <c r="AB118" s="100"/>
      <c r="AC118" s="16"/>
      <c r="AD118" s="17"/>
      <c r="AE118" s="101"/>
      <c r="AF118" s="16"/>
      <c r="AG118" s="26"/>
      <c r="AH118" s="18"/>
      <c r="AI118" s="16"/>
      <c r="AJ118" s="17"/>
      <c r="AK118" s="18"/>
      <c r="AL118" s="16"/>
      <c r="AM118" s="17"/>
      <c r="AN118" s="18"/>
      <c r="AO118" s="16"/>
      <c r="AP118" s="17"/>
      <c r="AQ118" s="18"/>
      <c r="AR118" s="16"/>
      <c r="AS118" s="17"/>
      <c r="AT118" s="18"/>
      <c r="AU118" s="102"/>
      <c r="BN118" s="58"/>
      <c r="BO118" s="58"/>
      <c r="BP118" s="58"/>
      <c r="BQ118" s="58"/>
      <c r="BR118" s="58"/>
      <c r="BS118" s="58"/>
    </row>
    <row r="119" spans="1:71" ht="12.75">
      <c r="A119" s="99"/>
      <c r="B119" s="99"/>
      <c r="C119" s="32"/>
      <c r="D119" s="31"/>
      <c r="E119" s="19"/>
      <c r="F119" s="44"/>
      <c r="G119" s="394"/>
      <c r="H119" s="40"/>
      <c r="I119" s="37" t="s">
        <v>29</v>
      </c>
      <c r="J119" s="71"/>
      <c r="K119" s="71">
        <v>15</v>
      </c>
      <c r="L119" s="71">
        <v>12</v>
      </c>
      <c r="M119" s="71">
        <v>12</v>
      </c>
      <c r="N119" s="71">
        <v>16</v>
      </c>
      <c r="O119" s="71">
        <v>8</v>
      </c>
      <c r="P119" s="71">
        <v>2</v>
      </c>
      <c r="Q119" s="130"/>
      <c r="R119" s="72">
        <f>SUM(K119:Q119)</f>
        <v>65</v>
      </c>
      <c r="U119" s="32"/>
      <c r="V119" s="31"/>
      <c r="W119" s="16"/>
      <c r="X119" s="17"/>
      <c r="Y119" s="100"/>
      <c r="Z119" s="16"/>
      <c r="AA119" s="17"/>
      <c r="AB119" s="100"/>
      <c r="AC119" s="16"/>
      <c r="AD119" s="17"/>
      <c r="AE119" s="101"/>
      <c r="AF119" s="16"/>
      <c r="AG119" s="26"/>
      <c r="AH119" s="18"/>
      <c r="AI119" s="16"/>
      <c r="AJ119" s="17"/>
      <c r="AK119" s="18"/>
      <c r="AL119" s="16"/>
      <c r="AM119" s="17"/>
      <c r="AN119" s="18"/>
      <c r="AO119" s="16"/>
      <c r="AP119" s="17"/>
      <c r="AQ119" s="18"/>
      <c r="AR119" s="16"/>
      <c r="AS119" s="17"/>
      <c r="AT119" s="18"/>
      <c r="AU119" s="102"/>
      <c r="BN119" s="58"/>
      <c r="BO119" s="58"/>
      <c r="BP119" s="58"/>
      <c r="BQ119" s="58"/>
      <c r="BR119" s="58"/>
      <c r="BS119" s="58"/>
    </row>
    <row r="120" spans="1:71" ht="12.75">
      <c r="A120" s="99"/>
      <c r="B120" s="99"/>
      <c r="C120" s="32"/>
      <c r="D120" s="31"/>
      <c r="E120" s="19"/>
      <c r="F120" s="44"/>
      <c r="G120" s="394"/>
      <c r="H120" s="40"/>
      <c r="I120" s="37" t="s">
        <v>43</v>
      </c>
      <c r="J120" s="71"/>
      <c r="K120" s="71"/>
      <c r="L120" s="71"/>
      <c r="M120" s="71"/>
      <c r="N120" s="71"/>
      <c r="O120" s="71"/>
      <c r="P120" s="71">
        <v>2</v>
      </c>
      <c r="Q120" s="130"/>
      <c r="R120" s="72">
        <f>SUM(J120:Q120)</f>
        <v>2</v>
      </c>
      <c r="U120" s="32"/>
      <c r="V120" s="31"/>
      <c r="W120" s="16"/>
      <c r="X120" s="17"/>
      <c r="Y120" s="100"/>
      <c r="Z120" s="16"/>
      <c r="AA120" s="17"/>
      <c r="AB120" s="100"/>
      <c r="AC120" s="16"/>
      <c r="AD120" s="17"/>
      <c r="AE120" s="101"/>
      <c r="AF120" s="16"/>
      <c r="AG120" s="26"/>
      <c r="AH120" s="18"/>
      <c r="AI120" s="16"/>
      <c r="AJ120" s="17"/>
      <c r="AK120" s="18"/>
      <c r="AL120" s="16"/>
      <c r="AM120" s="17"/>
      <c r="AN120" s="18"/>
      <c r="AO120" s="16"/>
      <c r="AP120" s="17"/>
      <c r="AQ120" s="18"/>
      <c r="AR120" s="16"/>
      <c r="AS120" s="17"/>
      <c r="AT120" s="18"/>
      <c r="AU120" s="102"/>
      <c r="BN120" s="58"/>
      <c r="BO120" s="58"/>
      <c r="BP120" s="58"/>
      <c r="BQ120" s="58"/>
      <c r="BR120" s="58"/>
      <c r="BS120" s="58"/>
    </row>
    <row r="121" spans="1:71" ht="13.5" thickBot="1">
      <c r="A121" s="99"/>
      <c r="B121" s="99"/>
      <c r="C121" s="32"/>
      <c r="D121" s="31"/>
      <c r="E121" s="19"/>
      <c r="F121" s="45"/>
      <c r="G121" s="395"/>
      <c r="H121" s="46"/>
      <c r="I121" s="47" t="s">
        <v>33</v>
      </c>
      <c r="J121" s="74"/>
      <c r="K121" s="74"/>
      <c r="L121" s="74"/>
      <c r="M121" s="108"/>
      <c r="N121" s="74"/>
      <c r="O121" s="74"/>
      <c r="P121" s="74"/>
      <c r="Q121" s="131"/>
      <c r="R121" s="75">
        <f>SUM(J121:Q121)</f>
        <v>0</v>
      </c>
      <c r="U121" s="32"/>
      <c r="V121" s="31"/>
      <c r="W121" s="16"/>
      <c r="X121" s="17"/>
      <c r="Y121" s="100"/>
      <c r="Z121" s="16"/>
      <c r="AA121" s="17"/>
      <c r="AB121" s="100"/>
      <c r="AC121" s="16"/>
      <c r="AD121" s="17"/>
      <c r="AE121" s="101"/>
      <c r="AF121" s="16"/>
      <c r="AG121" s="26"/>
      <c r="AH121" s="18"/>
      <c r="AI121" s="16"/>
      <c r="AJ121" s="17"/>
      <c r="AK121" s="18"/>
      <c r="AL121" s="16"/>
      <c r="AM121" s="17"/>
      <c r="AN121" s="18"/>
      <c r="AO121" s="16"/>
      <c r="AP121" s="17"/>
      <c r="AQ121" s="18"/>
      <c r="AR121" s="16"/>
      <c r="AS121" s="17"/>
      <c r="AT121" s="18"/>
      <c r="AU121" s="102"/>
      <c r="BN121" s="58"/>
      <c r="BO121" s="58"/>
      <c r="BP121" s="58"/>
      <c r="BQ121" s="58"/>
      <c r="BR121" s="58"/>
      <c r="BS121" s="58"/>
    </row>
  </sheetData>
  <autoFilter ref="A3:AW121"/>
  <mergeCells count="1">
    <mergeCell ref="AV2:AY2"/>
  </mergeCells>
  <printOptions/>
  <pageMargins left="0.46" right="0.16" top="0.22" bottom="0.27" header="0.17" footer="0.16"/>
  <pageSetup fitToHeight="1" fitToWidth="1" horizontalDpi="600" verticalDpi="600" orientation="portrait" paperSize="9" scale="77" r:id="rId2"/>
  <headerFooter alignWithMargins="0">
    <oddFooter>&amp;R&amp;"Arial CE,Kursywa"&amp;7wykonał : Janusz Szafarczyk   &amp;D 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30"/>
  <sheetViews>
    <sheetView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H12" sqref="H12"/>
    </sheetView>
  </sheetViews>
  <sheetFormatPr defaultColWidth="9.00390625" defaultRowHeight="12.75"/>
  <cols>
    <col min="1" max="1" width="3.875" style="10" customWidth="1"/>
    <col min="2" max="2" width="4.875" style="9" customWidth="1"/>
    <col min="3" max="3" width="19.375" style="10" customWidth="1"/>
    <col min="4" max="4" width="10.00390625" style="30" customWidth="1"/>
    <col min="5" max="5" width="9.375" style="21" customWidth="1"/>
    <col min="6" max="6" width="5.625" style="9" customWidth="1"/>
    <col min="7" max="7" width="10.00390625" style="9" customWidth="1"/>
    <col min="8" max="8" width="4.75390625" style="10" customWidth="1"/>
    <col min="9" max="9" width="4.75390625" style="15" customWidth="1"/>
    <col min="10" max="13" width="4.75390625" style="10" customWidth="1"/>
    <col min="14" max="14" width="6.125" style="10" customWidth="1"/>
    <col min="15" max="16" width="6.375" style="10" customWidth="1"/>
    <col min="17" max="17" width="5.75390625" style="10" customWidth="1"/>
    <col min="18" max="18" width="7.25390625" style="9" customWidth="1"/>
    <col min="19" max="19" width="5.375" style="9" customWidth="1"/>
    <col min="20" max="20" width="22.00390625" style="10" customWidth="1"/>
    <col min="21" max="21" width="8.875" style="9" customWidth="1"/>
    <col min="22" max="22" width="4.25390625" style="9" customWidth="1"/>
    <col min="23" max="23" width="8.625" style="9" customWidth="1"/>
    <col min="24" max="24" width="9.25390625" style="9" customWidth="1"/>
    <col min="25" max="25" width="4.125" style="9" customWidth="1"/>
    <col min="26" max="26" width="8.625" style="9" customWidth="1"/>
    <col min="27" max="27" width="9.625" style="9" customWidth="1"/>
    <col min="28" max="28" width="4.875" style="9" customWidth="1"/>
    <col min="29" max="29" width="8.625" style="9" customWidth="1"/>
    <col min="30" max="30" width="9.75390625" style="21" customWidth="1"/>
    <col min="31" max="31" width="5.00390625" style="24" customWidth="1"/>
    <col min="32" max="32" width="9.00390625" style="9" customWidth="1"/>
    <col min="33" max="33" width="10.375" style="9" customWidth="1"/>
    <col min="34" max="34" width="5.875" style="9" customWidth="1"/>
    <col min="35" max="35" width="10.25390625" style="9" customWidth="1"/>
    <col min="36" max="36" width="10.375" style="9" customWidth="1"/>
    <col min="37" max="37" width="6.125" style="9" customWidth="1"/>
    <col min="38" max="38" width="10.375" style="9" customWidth="1"/>
    <col min="39" max="39" width="11.625" style="9" customWidth="1"/>
    <col min="40" max="40" width="8.00390625" style="9" customWidth="1"/>
    <col min="41" max="41" width="10.75390625" style="9" customWidth="1"/>
    <col min="42" max="42" width="9.125" style="9" customWidth="1"/>
    <col min="43" max="43" width="6.00390625" style="9" customWidth="1"/>
    <col min="44" max="44" width="9.00390625" style="9" customWidth="1"/>
    <col min="45" max="45" width="4.875" style="0" customWidth="1"/>
    <col min="46" max="46" width="9.75390625" style="54" customWidth="1"/>
    <col min="47" max="47" width="6.125" style="54" customWidth="1"/>
    <col min="48" max="48" width="8.25390625" style="104" customWidth="1"/>
    <col min="49" max="49" width="5.625" style="109" customWidth="1"/>
    <col min="50" max="50" width="9.625" style="104" bestFit="1" customWidth="1"/>
    <col min="51" max="63" width="9.125" style="104" customWidth="1"/>
    <col min="64" max="16384" width="9.125" style="10" customWidth="1"/>
  </cols>
  <sheetData>
    <row r="1" spans="1:50" ht="17.25" customHeight="1" thickBot="1">
      <c r="A1" s="2" t="s">
        <v>63</v>
      </c>
      <c r="B1" s="4"/>
      <c r="C1" s="1"/>
      <c r="H1" s="1"/>
      <c r="I1" s="14"/>
      <c r="J1" s="1"/>
      <c r="K1" s="1"/>
      <c r="L1" s="1"/>
      <c r="M1" s="1"/>
      <c r="N1" s="1"/>
      <c r="O1" s="1"/>
      <c r="P1" s="222" t="s">
        <v>148</v>
      </c>
      <c r="Q1" s="1"/>
      <c r="R1" s="4"/>
      <c r="S1" s="4"/>
      <c r="T1" s="1"/>
      <c r="U1" s="4"/>
      <c r="V1" s="4"/>
      <c r="W1" s="8"/>
      <c r="Y1" s="4"/>
      <c r="AX1" s="198" t="s">
        <v>62</v>
      </c>
    </row>
    <row r="2" spans="1:63" s="13" customFormat="1" ht="26.25" customHeight="1" thickBot="1">
      <c r="A2" s="56"/>
      <c r="B2" s="4"/>
      <c r="C2" s="1"/>
      <c r="D2" s="7" t="s">
        <v>7</v>
      </c>
      <c r="E2" s="27"/>
      <c r="F2" s="29" t="s">
        <v>18</v>
      </c>
      <c r="G2" s="12" t="s">
        <v>54</v>
      </c>
      <c r="H2" s="1"/>
      <c r="I2" s="14"/>
      <c r="J2" s="1"/>
      <c r="K2" s="1"/>
      <c r="L2" s="1"/>
      <c r="M2" s="1"/>
      <c r="N2" s="1"/>
      <c r="O2" s="1"/>
      <c r="P2" s="222" t="s">
        <v>146</v>
      </c>
      <c r="Q2" s="1"/>
      <c r="R2" s="4"/>
      <c r="S2" s="4"/>
      <c r="T2" s="1"/>
      <c r="U2" s="363" t="s">
        <v>242</v>
      </c>
      <c r="V2" s="5" t="s">
        <v>18</v>
      </c>
      <c r="W2" s="11" t="s">
        <v>45</v>
      </c>
      <c r="X2" s="3" t="s">
        <v>243</v>
      </c>
      <c r="Y2" s="5" t="s">
        <v>18</v>
      </c>
      <c r="Z2" s="11" t="s">
        <v>46</v>
      </c>
      <c r="AA2" s="3" t="s">
        <v>244</v>
      </c>
      <c r="AB2" s="5" t="s">
        <v>18</v>
      </c>
      <c r="AC2" s="11" t="s">
        <v>47</v>
      </c>
      <c r="AD2" s="22" t="s">
        <v>245</v>
      </c>
      <c r="AE2" s="25" t="s">
        <v>18</v>
      </c>
      <c r="AF2" s="11" t="s">
        <v>48</v>
      </c>
      <c r="AG2" s="3" t="s">
        <v>246</v>
      </c>
      <c r="AH2" s="5" t="s">
        <v>18</v>
      </c>
      <c r="AI2" s="11" t="s">
        <v>49</v>
      </c>
      <c r="AJ2" s="3" t="s">
        <v>247</v>
      </c>
      <c r="AK2" s="5" t="s">
        <v>18</v>
      </c>
      <c r="AL2" s="11" t="s">
        <v>50</v>
      </c>
      <c r="AM2" s="3" t="s">
        <v>248</v>
      </c>
      <c r="AN2" s="5" t="s">
        <v>18</v>
      </c>
      <c r="AO2" s="11" t="s">
        <v>51</v>
      </c>
      <c r="AP2" s="140" t="s">
        <v>6</v>
      </c>
      <c r="AQ2" s="141" t="s">
        <v>18</v>
      </c>
      <c r="AR2" s="142" t="s">
        <v>52</v>
      </c>
      <c r="AT2" s="873" t="s">
        <v>57</v>
      </c>
      <c r="AU2" s="874"/>
      <c r="AV2" s="874"/>
      <c r="AW2" s="874"/>
      <c r="AX2" s="199">
        <v>2009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</row>
    <row r="3" spans="1:52" ht="33.75" customHeight="1" thickBot="1">
      <c r="A3" s="80" t="s">
        <v>2</v>
      </c>
      <c r="B3" s="81" t="s">
        <v>16</v>
      </c>
      <c r="C3" s="57" t="s">
        <v>39</v>
      </c>
      <c r="D3" s="82" t="s">
        <v>31</v>
      </c>
      <c r="E3" s="28" t="s">
        <v>32</v>
      </c>
      <c r="F3" s="61" t="s">
        <v>20</v>
      </c>
      <c r="G3" s="83" t="s">
        <v>4</v>
      </c>
      <c r="H3" s="57" t="s">
        <v>21</v>
      </c>
      <c r="I3" s="84" t="s">
        <v>22</v>
      </c>
      <c r="J3" s="57" t="s">
        <v>23</v>
      </c>
      <c r="K3" s="57" t="s">
        <v>24</v>
      </c>
      <c r="L3" s="57" t="s">
        <v>25</v>
      </c>
      <c r="M3" s="57" t="s">
        <v>26</v>
      </c>
      <c r="N3" s="85" t="s">
        <v>27</v>
      </c>
      <c r="O3" s="85" t="s">
        <v>35</v>
      </c>
      <c r="P3" s="85" t="s">
        <v>144</v>
      </c>
      <c r="Q3" s="57" t="s">
        <v>5</v>
      </c>
      <c r="R3" s="86" t="s">
        <v>0</v>
      </c>
      <c r="S3" s="202" t="s">
        <v>17</v>
      </c>
      <c r="T3" s="364" t="s">
        <v>1</v>
      </c>
      <c r="U3" s="6" t="s">
        <v>3</v>
      </c>
      <c r="V3" s="87" t="s">
        <v>55</v>
      </c>
      <c r="W3" s="203" t="s">
        <v>4</v>
      </c>
      <c r="X3" s="6" t="s">
        <v>3</v>
      </c>
      <c r="Y3" s="87" t="s">
        <v>55</v>
      </c>
      <c r="Z3" s="203" t="s">
        <v>4</v>
      </c>
      <c r="AA3" s="6" t="s">
        <v>3</v>
      </c>
      <c r="AB3" s="87" t="s">
        <v>55</v>
      </c>
      <c r="AC3" s="203" t="s">
        <v>4</v>
      </c>
      <c r="AD3" s="23" t="s">
        <v>3</v>
      </c>
      <c r="AE3" s="87" t="s">
        <v>55</v>
      </c>
      <c r="AF3" s="203" t="s">
        <v>4</v>
      </c>
      <c r="AG3" s="6" t="s">
        <v>3</v>
      </c>
      <c r="AH3" s="87" t="s">
        <v>55</v>
      </c>
      <c r="AI3" s="204" t="s">
        <v>4</v>
      </c>
      <c r="AJ3" s="6" t="s">
        <v>3</v>
      </c>
      <c r="AK3" s="87" t="s">
        <v>55</v>
      </c>
      <c r="AL3" s="204" t="s">
        <v>4</v>
      </c>
      <c r="AM3" s="6" t="str">
        <f>AJ3</f>
        <v>czas etapu</v>
      </c>
      <c r="AN3" s="87" t="s">
        <v>56</v>
      </c>
      <c r="AO3" s="204" t="s">
        <v>4</v>
      </c>
      <c r="AP3" s="6" t="s">
        <v>3</v>
      </c>
      <c r="AQ3" s="87" t="s">
        <v>55</v>
      </c>
      <c r="AR3" s="203" t="s">
        <v>4</v>
      </c>
      <c r="AS3" s="59" t="s">
        <v>36</v>
      </c>
      <c r="AT3" s="116" t="s">
        <v>41</v>
      </c>
      <c r="AU3" s="117" t="s">
        <v>54</v>
      </c>
      <c r="AV3" s="117" t="s">
        <v>4</v>
      </c>
      <c r="AW3" s="124" t="s">
        <v>42</v>
      </c>
      <c r="AX3" s="197" t="s">
        <v>59</v>
      </c>
      <c r="AY3" s="194" t="s">
        <v>60</v>
      </c>
      <c r="AZ3" s="195" t="s">
        <v>61</v>
      </c>
    </row>
    <row r="4" spans="1:52" ht="11.25" customHeight="1">
      <c r="A4" s="506">
        <v>1</v>
      </c>
      <c r="B4" s="507">
        <v>4</v>
      </c>
      <c r="C4" s="508" t="s">
        <v>114</v>
      </c>
      <c r="D4" s="509">
        <f aca="true" t="shared" si="0" ref="D4:D21">U4+X4+AA4+AD4+AG4+AJ4+AM4</f>
        <v>0.05693287037037038</v>
      </c>
      <c r="E4" s="510">
        <f aca="true" t="shared" si="1" ref="E4:E12">IF(D5&gt;D4,D5-D4,"")</f>
        <v>0.004131944444444438</v>
      </c>
      <c r="F4" s="511">
        <f aca="true" t="shared" si="2" ref="F4:F21">V4+Y4+AB4+AE4+AH4+AK4+AN4</f>
        <v>21.0975</v>
      </c>
      <c r="G4" s="512">
        <f aca="true" t="shared" si="3" ref="G4:G22">D4/F4</f>
        <v>0.002698560036514771</v>
      </c>
      <c r="H4" s="508">
        <v>1</v>
      </c>
      <c r="I4" s="513">
        <v>2</v>
      </c>
      <c r="J4" s="508">
        <v>1</v>
      </c>
      <c r="K4" s="508">
        <v>1</v>
      </c>
      <c r="L4" s="513">
        <v>2</v>
      </c>
      <c r="M4" s="508">
        <v>3</v>
      </c>
      <c r="N4" s="514">
        <v>2</v>
      </c>
      <c r="O4" s="514"/>
      <c r="P4" s="514" t="s">
        <v>145</v>
      </c>
      <c r="Q4" s="515" t="s">
        <v>58</v>
      </c>
      <c r="R4" s="515">
        <v>1989</v>
      </c>
      <c r="S4" s="516" t="str">
        <f aca="true" t="shared" si="4" ref="S4:S9">IF(Q4="M",AY4,AZ4)</f>
        <v>M20</v>
      </c>
      <c r="T4" s="517" t="s">
        <v>69</v>
      </c>
      <c r="U4" s="518">
        <v>0.008090277777777778</v>
      </c>
      <c r="V4" s="519">
        <v>3</v>
      </c>
      <c r="W4" s="520">
        <f>U4/V4</f>
        <v>0.0026967592592592594</v>
      </c>
      <c r="X4" s="521">
        <v>0.007395833333333334</v>
      </c>
      <c r="Y4" s="519">
        <v>3</v>
      </c>
      <c r="Z4" s="520">
        <f aca="true" t="shared" si="5" ref="Z4:Z9">X4/Y4</f>
        <v>0.002465277777777778</v>
      </c>
      <c r="AA4" s="522">
        <v>0.00846064814814815</v>
      </c>
      <c r="AB4" s="519">
        <v>3</v>
      </c>
      <c r="AC4" s="520">
        <f>AA4/AB4</f>
        <v>0.0028202160493827166</v>
      </c>
      <c r="AD4" s="523">
        <v>0.007777777777777777</v>
      </c>
      <c r="AE4" s="519">
        <v>3</v>
      </c>
      <c r="AF4" s="520">
        <f>AD4/AE4</f>
        <v>0.002592592592592592</v>
      </c>
      <c r="AG4" s="522">
        <v>0.008217592592592594</v>
      </c>
      <c r="AH4" s="519">
        <v>3</v>
      </c>
      <c r="AI4" s="520">
        <f aca="true" t="shared" si="6" ref="AI4:AI9">AG4/AH4</f>
        <v>0.002739197530864198</v>
      </c>
      <c r="AJ4" s="524">
        <v>0.008275462962962962</v>
      </c>
      <c r="AK4" s="519">
        <v>3</v>
      </c>
      <c r="AL4" s="525">
        <f>AJ4/AK4</f>
        <v>0.002758487654320987</v>
      </c>
      <c r="AM4" s="521">
        <v>0.008715277777777778</v>
      </c>
      <c r="AN4" s="526">
        <v>3.0975</v>
      </c>
      <c r="AO4" s="520">
        <f>AM4/AN4</f>
        <v>0.002813649000089678</v>
      </c>
      <c r="AP4" s="527"/>
      <c r="AQ4" s="528"/>
      <c r="AR4" s="525" t="e">
        <f aca="true" t="shared" si="7" ref="AR4:AR22">AP4/AQ4</f>
        <v>#DIV/0!</v>
      </c>
      <c r="AS4" s="529">
        <v>1</v>
      </c>
      <c r="AT4" s="530">
        <f aca="true" t="shared" si="8" ref="AT4:AT21">AO4*3</f>
        <v>0.008440947000269034</v>
      </c>
      <c r="AU4" s="531"/>
      <c r="AV4" s="531"/>
      <c r="AW4" s="531"/>
      <c r="AX4" s="532">
        <f aca="true" t="shared" si="9" ref="AX4:AX21">$AX$2-R4</f>
        <v>20</v>
      </c>
      <c r="AY4" s="533" t="str">
        <f aca="true" t="shared" si="10" ref="AY4:AY21">IF(AND(Q4="M",AX4&lt;=19),"M16",IF(AND(Q4="M",AX4&lt;=29),"M20",IF(AND(Q4="M",AX4&lt;=39),"M30",IF(AND(Q4="M",AX4&lt;=49),"M40",IF(AND(Q4="M",AX4&lt;=59),"M50",IF(AND(Q4="M",AX4&lt;=69),"M60",IF(AND(Q4="M",AX4&lt;=99),"M70")))))))</f>
        <v>M20</v>
      </c>
      <c r="AZ4" s="534" t="b">
        <f aca="true" t="shared" si="11" ref="AZ4:AZ21">IF(AND(Q4="K",AX4&lt;=35),"K16",IF(AND(Q4="K",AX4&lt;=49),"K36",IF(AND(Q4="K",AX4&lt;=99),"K50")))</f>
        <v>0</v>
      </c>
    </row>
    <row r="5" spans="1:52" ht="11.25" customHeight="1" thickBot="1">
      <c r="A5" s="563">
        <f aca="true" t="shared" si="12" ref="A5:A21">A4+1</f>
        <v>2</v>
      </c>
      <c r="B5" s="535">
        <v>3</v>
      </c>
      <c r="C5" s="536" t="s">
        <v>111</v>
      </c>
      <c r="D5" s="537">
        <f t="shared" si="0"/>
        <v>0.061064814814814815</v>
      </c>
      <c r="E5" s="538">
        <f t="shared" si="1"/>
        <v>0.004664351851851843</v>
      </c>
      <c r="F5" s="539">
        <f t="shared" si="2"/>
        <v>21.0975</v>
      </c>
      <c r="G5" s="540">
        <f t="shared" si="3"/>
        <v>0.0028944099924073856</v>
      </c>
      <c r="H5" s="536">
        <v>4</v>
      </c>
      <c r="I5" s="541">
        <v>1</v>
      </c>
      <c r="J5" s="536">
        <v>2</v>
      </c>
      <c r="K5" s="536">
        <v>2</v>
      </c>
      <c r="L5" s="541">
        <v>1</v>
      </c>
      <c r="M5" s="536">
        <v>2</v>
      </c>
      <c r="N5" s="542">
        <v>3</v>
      </c>
      <c r="O5" s="542"/>
      <c r="P5" s="542" t="s">
        <v>145</v>
      </c>
      <c r="Q5" s="543" t="s">
        <v>58</v>
      </c>
      <c r="R5" s="543">
        <v>1974</v>
      </c>
      <c r="S5" s="544" t="str">
        <f t="shared" si="4"/>
        <v>M30</v>
      </c>
      <c r="T5" s="545" t="s">
        <v>69</v>
      </c>
      <c r="U5" s="546">
        <v>0.01324074074074074</v>
      </c>
      <c r="V5" s="547">
        <v>3</v>
      </c>
      <c r="W5" s="548">
        <f>U5/V5</f>
        <v>0.00441358024691358</v>
      </c>
      <c r="X5" s="549">
        <v>0.007256944444444444</v>
      </c>
      <c r="Y5" s="547">
        <v>3</v>
      </c>
      <c r="Z5" s="548">
        <f t="shared" si="5"/>
        <v>0.0024189814814814816</v>
      </c>
      <c r="AA5" s="550">
        <v>0.00846064814814815</v>
      </c>
      <c r="AB5" s="547">
        <v>3</v>
      </c>
      <c r="AC5" s="548">
        <f>AA5/AB5</f>
        <v>0.0028202160493827166</v>
      </c>
      <c r="AD5" s="551">
        <v>0.007997685185185186</v>
      </c>
      <c r="AE5" s="547">
        <v>3</v>
      </c>
      <c r="AF5" s="548">
        <f>AD5/AE5</f>
        <v>0.002665895061728395</v>
      </c>
      <c r="AG5" s="550">
        <v>0.00769675925925926</v>
      </c>
      <c r="AH5" s="547">
        <v>3</v>
      </c>
      <c r="AI5" s="548">
        <f t="shared" si="6"/>
        <v>0.002565586419753087</v>
      </c>
      <c r="AJ5" s="552">
        <v>0.007685185185185185</v>
      </c>
      <c r="AK5" s="547">
        <v>3</v>
      </c>
      <c r="AL5" s="548">
        <f>AJ5/AK5</f>
        <v>0.0025617283950617282</v>
      </c>
      <c r="AM5" s="549">
        <v>0.008726851851851852</v>
      </c>
      <c r="AN5" s="553">
        <v>3.0975</v>
      </c>
      <c r="AO5" s="548">
        <f>AM5/AN5</f>
        <v>0.0028173855857471677</v>
      </c>
      <c r="AP5" s="554"/>
      <c r="AQ5" s="553"/>
      <c r="AR5" s="548" t="e">
        <f t="shared" si="7"/>
        <v>#DIV/0!</v>
      </c>
      <c r="AS5" s="555">
        <v>1</v>
      </c>
      <c r="AT5" s="556">
        <f t="shared" si="8"/>
        <v>0.008452156757241503</v>
      </c>
      <c r="AU5" s="557"/>
      <c r="AV5" s="558"/>
      <c r="AW5" s="559"/>
      <c r="AX5" s="560">
        <f t="shared" si="9"/>
        <v>35</v>
      </c>
      <c r="AY5" s="561" t="str">
        <f t="shared" si="10"/>
        <v>M30</v>
      </c>
      <c r="AZ5" s="562" t="b">
        <f t="shared" si="11"/>
        <v>0</v>
      </c>
    </row>
    <row r="6" spans="1:52" ht="11.25" customHeight="1">
      <c r="A6" s="147">
        <f t="shared" si="12"/>
        <v>3</v>
      </c>
      <c r="B6" s="148">
        <v>1</v>
      </c>
      <c r="C6" s="149" t="s">
        <v>105</v>
      </c>
      <c r="D6" s="92">
        <f t="shared" si="0"/>
        <v>0.06572916666666666</v>
      </c>
      <c r="E6" s="93">
        <f t="shared" si="1"/>
        <v>0.021342592592592594</v>
      </c>
      <c r="F6" s="94">
        <f t="shared" si="2"/>
        <v>18.0975</v>
      </c>
      <c r="G6" s="95">
        <f t="shared" si="3"/>
        <v>0.0036319473223741764</v>
      </c>
      <c r="H6" s="149">
        <v>3</v>
      </c>
      <c r="I6" s="150">
        <v>4</v>
      </c>
      <c r="J6" s="362">
        <v>3</v>
      </c>
      <c r="K6" s="149"/>
      <c r="L6" s="150">
        <v>4</v>
      </c>
      <c r="M6" s="149">
        <v>4</v>
      </c>
      <c r="N6" s="151">
        <v>4</v>
      </c>
      <c r="O6" s="151"/>
      <c r="P6" s="151" t="s">
        <v>145</v>
      </c>
      <c r="Q6" s="152" t="s">
        <v>58</v>
      </c>
      <c r="R6" s="152">
        <v>1997</v>
      </c>
      <c r="S6" s="504" t="str">
        <f t="shared" si="4"/>
        <v>M16</v>
      </c>
      <c r="T6" s="154" t="s">
        <v>71</v>
      </c>
      <c r="U6" s="276">
        <v>0.010752314814814814</v>
      </c>
      <c r="V6" s="155">
        <v>3</v>
      </c>
      <c r="W6" s="145">
        <f>U6/V6</f>
        <v>0.0035841049382716044</v>
      </c>
      <c r="X6" s="275">
        <v>0.01087962962962963</v>
      </c>
      <c r="Y6" s="155">
        <v>3</v>
      </c>
      <c r="Z6" s="145">
        <f t="shared" si="5"/>
        <v>0.003626543209876543</v>
      </c>
      <c r="AA6" s="118">
        <v>0.012407407407407409</v>
      </c>
      <c r="AB6" s="155">
        <v>3</v>
      </c>
      <c r="AC6" s="145">
        <f>AA6/AB6</f>
        <v>0.004135802469135803</v>
      </c>
      <c r="AD6" s="156"/>
      <c r="AE6" s="155"/>
      <c r="AF6" s="145"/>
      <c r="AG6" s="118">
        <v>0.010162037037037037</v>
      </c>
      <c r="AH6" s="155">
        <v>3</v>
      </c>
      <c r="AI6" s="145">
        <f t="shared" si="6"/>
        <v>0.003387345679012346</v>
      </c>
      <c r="AJ6" s="123">
        <v>0.01136574074074074</v>
      </c>
      <c r="AK6" s="155">
        <v>3</v>
      </c>
      <c r="AL6" s="145">
        <f>AJ6/AK6</f>
        <v>0.00378858024691358</v>
      </c>
      <c r="AM6" s="275">
        <v>0.010162037037037037</v>
      </c>
      <c r="AN6" s="157">
        <v>3.0975</v>
      </c>
      <c r="AO6" s="145">
        <f>AM6/AN6</f>
        <v>0.0032807222072758794</v>
      </c>
      <c r="AP6" s="505"/>
      <c r="AQ6" s="157"/>
      <c r="AR6" s="145" t="e">
        <f t="shared" si="7"/>
        <v>#DIV/0!</v>
      </c>
      <c r="AS6" s="111">
        <v>1</v>
      </c>
      <c r="AT6" s="497">
        <f t="shared" si="8"/>
        <v>0.009842166621827637</v>
      </c>
      <c r="AU6" s="165"/>
      <c r="AV6" s="164"/>
      <c r="AW6" s="166"/>
      <c r="AX6" s="167">
        <f t="shared" si="9"/>
        <v>12</v>
      </c>
      <c r="AY6" s="161" t="str">
        <f t="shared" si="10"/>
        <v>M16</v>
      </c>
      <c r="AZ6" s="201" t="b">
        <f t="shared" si="11"/>
        <v>0</v>
      </c>
    </row>
    <row r="7" spans="1:52" ht="11.25" customHeight="1">
      <c r="A7" s="147">
        <f t="shared" si="12"/>
        <v>4</v>
      </c>
      <c r="B7" s="162">
        <v>7</v>
      </c>
      <c r="C7" s="133" t="s">
        <v>143</v>
      </c>
      <c r="D7" s="92">
        <f t="shared" si="0"/>
        <v>0.08707175925925925</v>
      </c>
      <c r="E7" s="93">
        <f t="shared" si="1"/>
        <v>0.05572916666666666</v>
      </c>
      <c r="F7" s="94">
        <f t="shared" si="2"/>
        <v>18.0975</v>
      </c>
      <c r="G7" s="95">
        <f t="shared" si="3"/>
        <v>0.004811258972745366</v>
      </c>
      <c r="H7" s="149"/>
      <c r="I7" s="132">
        <v>5</v>
      </c>
      <c r="J7" s="133">
        <v>5</v>
      </c>
      <c r="K7" s="133">
        <v>8</v>
      </c>
      <c r="L7" s="132">
        <v>7</v>
      </c>
      <c r="M7" s="133">
        <v>5</v>
      </c>
      <c r="N7" s="134">
        <v>7</v>
      </c>
      <c r="O7" s="134"/>
      <c r="P7" s="151" t="s">
        <v>145</v>
      </c>
      <c r="Q7" s="152" t="s">
        <v>58</v>
      </c>
      <c r="R7" s="135">
        <v>1951</v>
      </c>
      <c r="S7" s="136" t="str">
        <f t="shared" si="4"/>
        <v>M50</v>
      </c>
      <c r="T7" s="137" t="s">
        <v>87</v>
      </c>
      <c r="U7" s="143"/>
      <c r="V7" s="155"/>
      <c r="W7" s="145"/>
      <c r="X7" s="144">
        <v>0.015057870370370369</v>
      </c>
      <c r="Y7" s="155">
        <v>3</v>
      </c>
      <c r="Z7" s="145">
        <f t="shared" si="5"/>
        <v>0.00501929012345679</v>
      </c>
      <c r="AA7" s="118">
        <v>0.014641203703703703</v>
      </c>
      <c r="AB7" s="155">
        <v>3</v>
      </c>
      <c r="AC7" s="145">
        <f>AA7/AB7</f>
        <v>0.004880401234567901</v>
      </c>
      <c r="AD7" s="156">
        <v>0.014282407407407409</v>
      </c>
      <c r="AE7" s="155">
        <v>3</v>
      </c>
      <c r="AF7" s="145">
        <f>AD7/AE7</f>
        <v>0.004760802469135803</v>
      </c>
      <c r="AG7" s="118">
        <v>0.014571759259259258</v>
      </c>
      <c r="AH7" s="155">
        <v>3</v>
      </c>
      <c r="AI7" s="145">
        <f t="shared" si="6"/>
        <v>0.004857253086419753</v>
      </c>
      <c r="AJ7" s="119">
        <v>0.014224537037037037</v>
      </c>
      <c r="AK7" s="155">
        <v>3</v>
      </c>
      <c r="AL7" s="145">
        <f>AJ7/AK7</f>
        <v>0.004741512345679012</v>
      </c>
      <c r="AM7" s="144">
        <v>0.014293981481481482</v>
      </c>
      <c r="AN7" s="157">
        <v>3.0975</v>
      </c>
      <c r="AO7" s="145">
        <f>AM7/AN7</f>
        <v>0.004614683286999671</v>
      </c>
      <c r="AP7" s="119"/>
      <c r="AQ7" s="157"/>
      <c r="AR7" s="145" t="e">
        <f t="shared" si="7"/>
        <v>#DIV/0!</v>
      </c>
      <c r="AS7" s="111">
        <v>1</v>
      </c>
      <c r="AT7" s="497">
        <f t="shared" si="8"/>
        <v>0.013844049860999012</v>
      </c>
      <c r="AU7" s="112"/>
      <c r="AX7" s="201">
        <f t="shared" si="9"/>
        <v>58</v>
      </c>
      <c r="AY7" s="201" t="str">
        <f t="shared" si="10"/>
        <v>M50</v>
      </c>
      <c r="AZ7" s="201" t="b">
        <f t="shared" si="11"/>
        <v>0</v>
      </c>
    </row>
    <row r="8" spans="1:63" s="310" customFormat="1" ht="11.25" customHeight="1" thickBot="1">
      <c r="A8" s="382">
        <f t="shared" si="12"/>
        <v>5</v>
      </c>
      <c r="B8" s="284">
        <v>5</v>
      </c>
      <c r="C8" s="285" t="s">
        <v>134</v>
      </c>
      <c r="D8" s="286">
        <f t="shared" si="0"/>
        <v>0.14280092592592591</v>
      </c>
      <c r="E8" s="287">
        <f t="shared" si="1"/>
      </c>
      <c r="F8" s="288">
        <f t="shared" si="2"/>
        <v>18.0975</v>
      </c>
      <c r="G8" s="289">
        <f t="shared" si="3"/>
        <v>0.007890643786485753</v>
      </c>
      <c r="H8" s="290"/>
      <c r="I8" s="291">
        <v>6</v>
      </c>
      <c r="J8" s="285">
        <v>7</v>
      </c>
      <c r="K8" s="285">
        <v>9</v>
      </c>
      <c r="L8" s="291">
        <v>9</v>
      </c>
      <c r="M8" s="285">
        <v>6</v>
      </c>
      <c r="N8" s="357">
        <v>8</v>
      </c>
      <c r="O8" s="357"/>
      <c r="P8" s="292" t="s">
        <v>147</v>
      </c>
      <c r="Q8" s="293" t="s">
        <v>72</v>
      </c>
      <c r="R8" s="294">
        <v>1999</v>
      </c>
      <c r="S8" s="295" t="str">
        <f t="shared" si="4"/>
        <v>K16</v>
      </c>
      <c r="T8" s="296" t="s">
        <v>135</v>
      </c>
      <c r="U8" s="297"/>
      <c r="V8" s="298"/>
      <c r="W8" s="299"/>
      <c r="X8" s="300">
        <v>0.02200231481481482</v>
      </c>
      <c r="Y8" s="298">
        <v>3</v>
      </c>
      <c r="Z8" s="299">
        <f t="shared" si="5"/>
        <v>0.007334104938271606</v>
      </c>
      <c r="AA8" s="301">
        <v>0.02200231481481482</v>
      </c>
      <c r="AB8" s="298">
        <v>3</v>
      </c>
      <c r="AC8" s="299">
        <f>AA8/AB8</f>
        <v>0.007334104938271606</v>
      </c>
      <c r="AD8" s="302">
        <v>0.022743055555555555</v>
      </c>
      <c r="AE8" s="298">
        <v>3</v>
      </c>
      <c r="AF8" s="299">
        <f>AD8/AE8</f>
        <v>0.007581018518518518</v>
      </c>
      <c r="AG8" s="301">
        <v>0.02511574074074074</v>
      </c>
      <c r="AH8" s="298">
        <v>3</v>
      </c>
      <c r="AI8" s="299">
        <f t="shared" si="6"/>
        <v>0.008371913580246913</v>
      </c>
      <c r="AJ8" s="303">
        <v>0.027129629629629632</v>
      </c>
      <c r="AK8" s="298">
        <v>3</v>
      </c>
      <c r="AL8" s="299">
        <f>AJ8/AK8</f>
        <v>0.009043209876543211</v>
      </c>
      <c r="AM8" s="300">
        <v>0.023807870370370368</v>
      </c>
      <c r="AN8" s="304">
        <v>3.0975</v>
      </c>
      <c r="AO8" s="299">
        <f>AM8/AN8</f>
        <v>0.0076861566974561315</v>
      </c>
      <c r="AP8" s="303"/>
      <c r="AQ8" s="304"/>
      <c r="AR8" s="299" t="e">
        <f t="shared" si="7"/>
        <v>#DIV/0!</v>
      </c>
      <c r="AS8" s="305">
        <v>1</v>
      </c>
      <c r="AT8" s="497">
        <f t="shared" si="8"/>
        <v>0.023058470092368395</v>
      </c>
      <c r="AU8" s="306"/>
      <c r="AV8" s="307"/>
      <c r="AW8" s="308"/>
      <c r="AX8" s="358">
        <f t="shared" si="9"/>
        <v>10</v>
      </c>
      <c r="AY8" s="359" t="b">
        <f t="shared" si="10"/>
        <v>0</v>
      </c>
      <c r="AZ8" s="360" t="str">
        <f t="shared" si="11"/>
        <v>K16</v>
      </c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</row>
    <row r="9" spans="1:63" s="310" customFormat="1" ht="11.25" customHeight="1">
      <c r="A9" s="283">
        <f t="shared" si="12"/>
        <v>6</v>
      </c>
      <c r="B9" s="284">
        <v>2</v>
      </c>
      <c r="C9" s="285" t="s">
        <v>109</v>
      </c>
      <c r="D9" s="286">
        <f t="shared" si="0"/>
        <v>0.03950231481481481</v>
      </c>
      <c r="E9" s="287">
        <f t="shared" si="1"/>
      </c>
      <c r="F9" s="288">
        <f t="shared" si="2"/>
        <v>12</v>
      </c>
      <c r="G9" s="289">
        <f t="shared" si="3"/>
        <v>0.003291859567901234</v>
      </c>
      <c r="H9" s="290">
        <v>2</v>
      </c>
      <c r="I9" s="291">
        <v>3</v>
      </c>
      <c r="J9" s="285"/>
      <c r="K9" s="285">
        <v>3</v>
      </c>
      <c r="L9" s="291">
        <v>5</v>
      </c>
      <c r="M9" s="285"/>
      <c r="N9" s="357"/>
      <c r="O9" s="357"/>
      <c r="P9" s="292" t="s">
        <v>145</v>
      </c>
      <c r="Q9" s="293" t="s">
        <v>72</v>
      </c>
      <c r="R9" s="294">
        <v>1990</v>
      </c>
      <c r="S9" s="295" t="str">
        <f t="shared" si="4"/>
        <v>K16</v>
      </c>
      <c r="T9" s="296" t="s">
        <v>69</v>
      </c>
      <c r="U9" s="297">
        <v>0.010138888888888888</v>
      </c>
      <c r="V9" s="298">
        <v>3</v>
      </c>
      <c r="W9" s="299">
        <f>U9/V9</f>
        <v>0.0033796296296296296</v>
      </c>
      <c r="X9" s="300">
        <v>0.009282407407407408</v>
      </c>
      <c r="Y9" s="298">
        <v>3</v>
      </c>
      <c r="Z9" s="299">
        <f t="shared" si="5"/>
        <v>0.003094135802469136</v>
      </c>
      <c r="AA9" s="301"/>
      <c r="AB9" s="298"/>
      <c r="AC9" s="299"/>
      <c r="AD9" s="302">
        <v>0.009791666666666666</v>
      </c>
      <c r="AE9" s="298">
        <v>3</v>
      </c>
      <c r="AF9" s="299">
        <f>AD9/AE9</f>
        <v>0.0032638888888888887</v>
      </c>
      <c r="AG9" s="301">
        <v>0.010289351851851852</v>
      </c>
      <c r="AH9" s="298">
        <v>3</v>
      </c>
      <c r="AI9" s="299">
        <f t="shared" si="6"/>
        <v>0.0034297839506172837</v>
      </c>
      <c r="AJ9" s="303"/>
      <c r="AK9" s="298"/>
      <c r="AL9" s="299"/>
      <c r="AM9" s="300"/>
      <c r="AN9" s="304"/>
      <c r="AO9" s="299"/>
      <c r="AP9" s="361"/>
      <c r="AQ9" s="304"/>
      <c r="AR9" s="299" t="e">
        <f t="shared" si="7"/>
        <v>#DIV/0!</v>
      </c>
      <c r="AS9" s="305">
        <v>1</v>
      </c>
      <c r="AT9" s="497">
        <f t="shared" si="8"/>
        <v>0</v>
      </c>
      <c r="AU9" s="314"/>
      <c r="AV9" s="313"/>
      <c r="AW9" s="315"/>
      <c r="AX9" s="358">
        <f t="shared" si="9"/>
        <v>19</v>
      </c>
      <c r="AY9" s="359" t="b">
        <f t="shared" si="10"/>
        <v>0</v>
      </c>
      <c r="AZ9" s="360" t="str">
        <f t="shared" si="11"/>
        <v>K16</v>
      </c>
      <c r="BA9" s="307"/>
      <c r="BB9" s="307"/>
      <c r="BC9" s="307"/>
      <c r="BD9" s="307"/>
      <c r="BE9" s="307"/>
      <c r="BF9" s="307"/>
      <c r="BG9" s="307"/>
      <c r="BH9" s="307"/>
      <c r="BI9" s="307"/>
      <c r="BJ9" s="307"/>
      <c r="BK9" s="307"/>
    </row>
    <row r="10" spans="1:52" ht="11.25" customHeight="1">
      <c r="A10" s="147">
        <f t="shared" si="12"/>
        <v>7</v>
      </c>
      <c r="B10" s="135">
        <v>13</v>
      </c>
      <c r="C10" s="133" t="s">
        <v>231</v>
      </c>
      <c r="D10" s="92">
        <f t="shared" si="0"/>
        <v>0.015011574074074075</v>
      </c>
      <c r="E10" s="93">
        <f t="shared" si="1"/>
        <v>0.004907407407407407</v>
      </c>
      <c r="F10" s="94">
        <f t="shared" si="2"/>
        <v>6.0975</v>
      </c>
      <c r="G10" s="95">
        <f t="shared" si="3"/>
        <v>0.002461922767375822</v>
      </c>
      <c r="H10" s="149"/>
      <c r="I10" s="132"/>
      <c r="J10" s="133"/>
      <c r="K10" s="133"/>
      <c r="L10" s="132"/>
      <c r="M10" s="133">
        <v>1</v>
      </c>
      <c r="N10" s="134">
        <v>1</v>
      </c>
      <c r="O10" s="134"/>
      <c r="P10" s="151" t="s">
        <v>145</v>
      </c>
      <c r="Q10" s="152" t="s">
        <v>58</v>
      </c>
      <c r="R10" s="135">
        <v>1989</v>
      </c>
      <c r="S10" s="136"/>
      <c r="T10" s="137" t="s">
        <v>232</v>
      </c>
      <c r="U10" s="143"/>
      <c r="V10" s="155"/>
      <c r="W10" s="145"/>
      <c r="X10" s="144"/>
      <c r="Y10" s="155"/>
      <c r="Z10" s="145"/>
      <c r="AA10" s="118"/>
      <c r="AB10" s="155"/>
      <c r="AC10" s="145"/>
      <c r="AD10" s="156"/>
      <c r="AE10" s="155"/>
      <c r="AF10" s="145"/>
      <c r="AG10" s="118"/>
      <c r="AH10" s="155"/>
      <c r="AI10" s="145"/>
      <c r="AJ10" s="119">
        <v>0.007546296296296297</v>
      </c>
      <c r="AK10" s="155">
        <v>3</v>
      </c>
      <c r="AL10" s="145">
        <f>AJ10/AK10</f>
        <v>0.002515432098765432</v>
      </c>
      <c r="AM10" s="144">
        <v>0.007465277777777778</v>
      </c>
      <c r="AN10" s="157">
        <v>3.0975</v>
      </c>
      <c r="AO10" s="145">
        <f>AM10/AN10</f>
        <v>0.0024100977490808</v>
      </c>
      <c r="AP10" s="119"/>
      <c r="AQ10" s="157"/>
      <c r="AR10" s="145" t="e">
        <f t="shared" si="7"/>
        <v>#DIV/0!</v>
      </c>
      <c r="AS10" s="111">
        <v>1</v>
      </c>
      <c r="AT10" s="497">
        <f t="shared" si="8"/>
        <v>0.0072302932472424</v>
      </c>
      <c r="AU10" s="112"/>
      <c r="AX10" s="167">
        <f t="shared" si="9"/>
        <v>20</v>
      </c>
      <c r="AY10" s="161" t="str">
        <f t="shared" si="10"/>
        <v>M20</v>
      </c>
      <c r="AZ10" s="201" t="b">
        <f t="shared" si="11"/>
        <v>0</v>
      </c>
    </row>
    <row r="11" spans="1:52" ht="11.25" customHeight="1">
      <c r="A11" s="147">
        <f t="shared" si="12"/>
        <v>8</v>
      </c>
      <c r="B11" s="135">
        <v>86</v>
      </c>
      <c r="C11" s="133" t="s">
        <v>110</v>
      </c>
      <c r="D11" s="92">
        <f t="shared" si="0"/>
        <v>0.019918981481481482</v>
      </c>
      <c r="E11" s="93">
        <f t="shared" si="1"/>
        <v>0.009050925925925924</v>
      </c>
      <c r="F11" s="94">
        <f t="shared" si="2"/>
        <v>6.0975</v>
      </c>
      <c r="G11" s="95">
        <f t="shared" si="3"/>
        <v>0.0032667456304192673</v>
      </c>
      <c r="H11" s="149"/>
      <c r="I11" s="132"/>
      <c r="J11" s="133"/>
      <c r="K11" s="133"/>
      <c r="L11" s="132">
        <v>3</v>
      </c>
      <c r="M11" s="133"/>
      <c r="N11" s="134">
        <v>5</v>
      </c>
      <c r="O11" s="134"/>
      <c r="P11" s="151" t="s">
        <v>145</v>
      </c>
      <c r="Q11" s="152" t="s">
        <v>58</v>
      </c>
      <c r="R11" s="135">
        <v>1969</v>
      </c>
      <c r="S11" s="136" t="str">
        <f>IF(Q11="M",AY11,AZ11)</f>
        <v>M40</v>
      </c>
      <c r="T11" s="137" t="s">
        <v>69</v>
      </c>
      <c r="U11" s="143"/>
      <c r="V11" s="155"/>
      <c r="W11" s="145"/>
      <c r="X11" s="144"/>
      <c r="Y11" s="155"/>
      <c r="Z11" s="145"/>
      <c r="AA11" s="118"/>
      <c r="AB11" s="155"/>
      <c r="AC11" s="145"/>
      <c r="AD11" s="156"/>
      <c r="AE11" s="155"/>
      <c r="AF11" s="145"/>
      <c r="AG11" s="118">
        <v>0.009675925925925926</v>
      </c>
      <c r="AH11" s="155">
        <v>3</v>
      </c>
      <c r="AI11" s="145">
        <f>AG11/AH11</f>
        <v>0.003225308641975309</v>
      </c>
      <c r="AJ11" s="119"/>
      <c r="AK11" s="155"/>
      <c r="AL11" s="145"/>
      <c r="AM11" s="144">
        <v>0.010243055555555556</v>
      </c>
      <c r="AN11" s="157">
        <v>3.0975</v>
      </c>
      <c r="AO11" s="145">
        <f>AM11/AN11</f>
        <v>0.0033068783068783067</v>
      </c>
      <c r="AP11" s="119"/>
      <c r="AQ11" s="157"/>
      <c r="AR11" s="145" t="e">
        <f t="shared" si="7"/>
        <v>#DIV/0!</v>
      </c>
      <c r="AS11" s="111">
        <v>1</v>
      </c>
      <c r="AT11" s="497">
        <f t="shared" si="8"/>
        <v>0.00992063492063492</v>
      </c>
      <c r="AU11" s="159"/>
      <c r="AV11" s="158"/>
      <c r="AW11" s="160"/>
      <c r="AX11" s="167">
        <f t="shared" si="9"/>
        <v>40</v>
      </c>
      <c r="AY11" s="161" t="str">
        <f t="shared" si="10"/>
        <v>M40</v>
      </c>
      <c r="AZ11" s="201" t="b">
        <f t="shared" si="11"/>
        <v>0</v>
      </c>
    </row>
    <row r="12" spans="1:52" ht="11.25" customHeight="1">
      <c r="A12" s="147">
        <f t="shared" si="12"/>
        <v>9</v>
      </c>
      <c r="B12" s="162">
        <v>6</v>
      </c>
      <c r="C12" s="133" t="s">
        <v>176</v>
      </c>
      <c r="D12" s="92">
        <f t="shared" si="0"/>
        <v>0.028969907407407406</v>
      </c>
      <c r="E12" s="93">
        <f t="shared" si="1"/>
      </c>
      <c r="F12" s="94">
        <f t="shared" si="2"/>
        <v>6</v>
      </c>
      <c r="G12" s="95">
        <f t="shared" si="3"/>
        <v>0.004828317901234567</v>
      </c>
      <c r="H12" s="149"/>
      <c r="I12" s="132"/>
      <c r="J12" s="133">
        <v>4</v>
      </c>
      <c r="K12" s="133"/>
      <c r="L12" s="132">
        <v>8</v>
      </c>
      <c r="M12" s="133"/>
      <c r="N12" s="134"/>
      <c r="O12" s="134"/>
      <c r="P12" s="151" t="s">
        <v>145</v>
      </c>
      <c r="Q12" s="152" t="s">
        <v>58</v>
      </c>
      <c r="R12" s="135">
        <v>1962</v>
      </c>
      <c r="S12" s="136" t="str">
        <f>IF(Q12="M",AY12,AZ12)</f>
        <v>M40</v>
      </c>
      <c r="T12" s="137" t="s">
        <v>164</v>
      </c>
      <c r="U12" s="143"/>
      <c r="V12" s="155"/>
      <c r="W12" s="145"/>
      <c r="X12" s="144"/>
      <c r="Y12" s="155"/>
      <c r="Z12" s="145"/>
      <c r="AA12" s="118">
        <v>0.014398148148148148</v>
      </c>
      <c r="AB12" s="155">
        <v>3</v>
      </c>
      <c r="AC12" s="145">
        <f>AA12/AB12</f>
        <v>0.004799382716049383</v>
      </c>
      <c r="AD12" s="156"/>
      <c r="AE12" s="155"/>
      <c r="AF12" s="145"/>
      <c r="AG12" s="118">
        <v>0.014571759259259258</v>
      </c>
      <c r="AH12" s="155">
        <v>3</v>
      </c>
      <c r="AI12" s="145">
        <f>AG12/AH12</f>
        <v>0.004857253086419753</v>
      </c>
      <c r="AJ12" s="119"/>
      <c r="AK12" s="155"/>
      <c r="AL12" s="145"/>
      <c r="AM12" s="144"/>
      <c r="AN12" s="157"/>
      <c r="AO12" s="145"/>
      <c r="AP12" s="119"/>
      <c r="AQ12" s="157"/>
      <c r="AR12" s="145" t="e">
        <f t="shared" si="7"/>
        <v>#DIV/0!</v>
      </c>
      <c r="AS12" s="111">
        <v>1</v>
      </c>
      <c r="AT12" s="497">
        <f t="shared" si="8"/>
        <v>0</v>
      </c>
      <c r="AU12" s="112"/>
      <c r="AX12" s="201">
        <f t="shared" si="9"/>
        <v>47</v>
      </c>
      <c r="AY12" s="201" t="str">
        <f t="shared" si="10"/>
        <v>M40</v>
      </c>
      <c r="AZ12" s="201" t="b">
        <f t="shared" si="11"/>
        <v>0</v>
      </c>
    </row>
    <row r="13" spans="1:52" ht="11.25" customHeight="1">
      <c r="A13" s="147">
        <f t="shared" si="12"/>
        <v>10</v>
      </c>
      <c r="B13" s="162">
        <v>108</v>
      </c>
      <c r="C13" s="133" t="s">
        <v>238</v>
      </c>
      <c r="D13" s="92">
        <f t="shared" si="0"/>
        <v>0.011666666666666667</v>
      </c>
      <c r="E13" s="93">
        <f>IF(D15&gt;D13,D15-D13,"")</f>
      </c>
      <c r="F13" s="94">
        <f t="shared" si="2"/>
        <v>3.0975</v>
      </c>
      <c r="G13" s="95">
        <f t="shared" si="3"/>
        <v>0.003766478342749529</v>
      </c>
      <c r="H13" s="149"/>
      <c r="I13" s="132"/>
      <c r="J13" s="133"/>
      <c r="K13" s="133"/>
      <c r="L13" s="132"/>
      <c r="M13" s="133"/>
      <c r="N13" s="134">
        <v>6</v>
      </c>
      <c r="O13" s="134"/>
      <c r="P13" s="151" t="s">
        <v>145</v>
      </c>
      <c r="Q13" s="152" t="s">
        <v>58</v>
      </c>
      <c r="R13" s="135">
        <v>1995</v>
      </c>
      <c r="S13" s="136"/>
      <c r="T13" s="137" t="s">
        <v>87</v>
      </c>
      <c r="U13" s="143"/>
      <c r="V13" s="155"/>
      <c r="W13" s="145"/>
      <c r="X13" s="144"/>
      <c r="Y13" s="155"/>
      <c r="Z13" s="145"/>
      <c r="AA13" s="118"/>
      <c r="AB13" s="155"/>
      <c r="AC13" s="145"/>
      <c r="AD13" s="156"/>
      <c r="AE13" s="155"/>
      <c r="AF13" s="145"/>
      <c r="AG13" s="118"/>
      <c r="AH13" s="155"/>
      <c r="AI13" s="145"/>
      <c r="AJ13" s="119"/>
      <c r="AK13" s="155"/>
      <c r="AL13" s="145"/>
      <c r="AM13" s="144">
        <v>0.011666666666666667</v>
      </c>
      <c r="AN13" s="157">
        <v>3.0975</v>
      </c>
      <c r="AO13" s="145">
        <f>AM13/AN13</f>
        <v>0.003766478342749529</v>
      </c>
      <c r="AP13" s="120"/>
      <c r="AQ13" s="157"/>
      <c r="AR13" s="145" t="e">
        <f t="shared" si="7"/>
        <v>#DIV/0!</v>
      </c>
      <c r="AS13" s="111">
        <v>1</v>
      </c>
      <c r="AT13" s="497">
        <f t="shared" si="8"/>
        <v>0.011299435028248588</v>
      </c>
      <c r="AU13" s="112"/>
      <c r="AX13" s="167">
        <f t="shared" si="9"/>
        <v>14</v>
      </c>
      <c r="AY13" s="161" t="str">
        <f t="shared" si="10"/>
        <v>M16</v>
      </c>
      <c r="AZ13" s="201" t="b">
        <f t="shared" si="11"/>
        <v>0</v>
      </c>
    </row>
    <row r="14" spans="1:52" ht="11.25" customHeight="1">
      <c r="A14" s="147">
        <f t="shared" si="12"/>
        <v>11</v>
      </c>
      <c r="B14" s="162">
        <v>10</v>
      </c>
      <c r="C14" s="133" t="s">
        <v>188</v>
      </c>
      <c r="D14" s="92">
        <f t="shared" si="0"/>
        <v>0.011111111111111112</v>
      </c>
      <c r="E14" s="93">
        <f>IF(D15&gt;D14,D15-D14,"")</f>
        <v>0.0001736111111111105</v>
      </c>
      <c r="F14" s="94">
        <f t="shared" si="2"/>
        <v>3</v>
      </c>
      <c r="G14" s="95">
        <f t="shared" si="3"/>
        <v>0.003703703703703704</v>
      </c>
      <c r="H14" s="149"/>
      <c r="I14" s="132"/>
      <c r="J14" s="133"/>
      <c r="K14" s="133">
        <v>4</v>
      </c>
      <c r="L14" s="132"/>
      <c r="M14" s="133"/>
      <c r="N14" s="134"/>
      <c r="O14" s="134"/>
      <c r="P14" s="151" t="s">
        <v>145</v>
      </c>
      <c r="Q14" s="152" t="s">
        <v>58</v>
      </c>
      <c r="R14" s="135">
        <v>1993</v>
      </c>
      <c r="S14" s="136" t="str">
        <f aca="true" t="shared" si="13" ref="S14:S21">IF(Q14="M",AY14,AZ14)</f>
        <v>M16</v>
      </c>
      <c r="T14" s="137" t="s">
        <v>190</v>
      </c>
      <c r="U14" s="143"/>
      <c r="V14" s="155"/>
      <c r="W14" s="145"/>
      <c r="X14" s="144"/>
      <c r="Y14" s="155"/>
      <c r="Z14" s="145"/>
      <c r="AA14" s="118"/>
      <c r="AB14" s="155"/>
      <c r="AC14" s="145"/>
      <c r="AD14" s="156">
        <v>0.011111111111111112</v>
      </c>
      <c r="AE14" s="155">
        <v>3</v>
      </c>
      <c r="AF14" s="145">
        <f>AD14/AE14</f>
        <v>0.003703703703703704</v>
      </c>
      <c r="AG14" s="118"/>
      <c r="AH14" s="155"/>
      <c r="AI14" s="145"/>
      <c r="AJ14" s="119"/>
      <c r="AK14" s="155"/>
      <c r="AL14" s="145"/>
      <c r="AM14" s="144"/>
      <c r="AN14" s="157"/>
      <c r="AO14" s="145"/>
      <c r="AP14" s="120"/>
      <c r="AQ14" s="157"/>
      <c r="AR14" s="145" t="e">
        <f t="shared" si="7"/>
        <v>#DIV/0!</v>
      </c>
      <c r="AS14" s="111">
        <v>1</v>
      </c>
      <c r="AT14" s="497">
        <f t="shared" si="8"/>
        <v>0</v>
      </c>
      <c r="AU14" s="165"/>
      <c r="AV14" s="164"/>
      <c r="AW14" s="166"/>
      <c r="AX14" s="167">
        <f t="shared" si="9"/>
        <v>16</v>
      </c>
      <c r="AY14" s="161" t="str">
        <f t="shared" si="10"/>
        <v>M16</v>
      </c>
      <c r="AZ14" s="201" t="b">
        <f t="shared" si="11"/>
        <v>0</v>
      </c>
    </row>
    <row r="15" spans="1:52" ht="11.25" customHeight="1">
      <c r="A15" s="147">
        <f t="shared" si="12"/>
        <v>12</v>
      </c>
      <c r="B15" s="162">
        <v>11</v>
      </c>
      <c r="C15" s="133" t="s">
        <v>194</v>
      </c>
      <c r="D15" s="92">
        <f t="shared" si="0"/>
        <v>0.011284722222222222</v>
      </c>
      <c r="E15" s="93">
        <f>IF(D16&gt;D15,D16-D15,"")</f>
        <v>0.00015046296296296335</v>
      </c>
      <c r="F15" s="94">
        <f t="shared" si="2"/>
        <v>3</v>
      </c>
      <c r="G15" s="95">
        <f t="shared" si="3"/>
        <v>0.003761574074074074</v>
      </c>
      <c r="H15" s="149"/>
      <c r="I15" s="132"/>
      <c r="J15" s="133"/>
      <c r="K15" s="133">
        <v>5</v>
      </c>
      <c r="L15" s="132"/>
      <c r="M15" s="133"/>
      <c r="N15" s="134"/>
      <c r="O15" s="134"/>
      <c r="P15" s="151" t="s">
        <v>145</v>
      </c>
      <c r="Q15" s="152" t="s">
        <v>58</v>
      </c>
      <c r="R15" s="135">
        <v>1991</v>
      </c>
      <c r="S15" s="136" t="str">
        <f t="shared" si="13"/>
        <v>M16</v>
      </c>
      <c r="T15" s="137" t="s">
        <v>190</v>
      </c>
      <c r="U15" s="143"/>
      <c r="V15" s="155"/>
      <c r="W15" s="145"/>
      <c r="X15" s="144"/>
      <c r="Y15" s="155"/>
      <c r="Z15" s="145"/>
      <c r="AA15" s="118"/>
      <c r="AB15" s="155"/>
      <c r="AC15" s="145"/>
      <c r="AD15" s="156">
        <v>0.011284722222222222</v>
      </c>
      <c r="AE15" s="155">
        <v>3</v>
      </c>
      <c r="AF15" s="145">
        <f>AD15/AE15</f>
        <v>0.003761574074074074</v>
      </c>
      <c r="AG15" s="118"/>
      <c r="AH15" s="155"/>
      <c r="AI15" s="145"/>
      <c r="AJ15" s="120"/>
      <c r="AK15" s="155"/>
      <c r="AL15" s="145"/>
      <c r="AM15" s="144"/>
      <c r="AN15" s="157"/>
      <c r="AO15" s="145"/>
      <c r="AP15" s="119"/>
      <c r="AQ15" s="157"/>
      <c r="AR15" s="145" t="e">
        <f t="shared" si="7"/>
        <v>#DIV/0!</v>
      </c>
      <c r="AS15" s="111">
        <v>1</v>
      </c>
      <c r="AT15" s="497">
        <f t="shared" si="8"/>
        <v>0</v>
      </c>
      <c r="AU15" s="159"/>
      <c r="AV15" s="158"/>
      <c r="AW15" s="160"/>
      <c r="AX15" s="167">
        <f t="shared" si="9"/>
        <v>18</v>
      </c>
      <c r="AY15" s="161" t="str">
        <f t="shared" si="10"/>
        <v>M16</v>
      </c>
      <c r="AZ15" s="201" t="b">
        <f t="shared" si="11"/>
        <v>0</v>
      </c>
    </row>
    <row r="16" spans="1:52" ht="11.25" customHeight="1">
      <c r="A16" s="147">
        <f t="shared" si="12"/>
        <v>13</v>
      </c>
      <c r="B16" s="162">
        <v>8</v>
      </c>
      <c r="C16" s="133" t="s">
        <v>189</v>
      </c>
      <c r="D16" s="92">
        <f t="shared" si="0"/>
        <v>0.011435185185185185</v>
      </c>
      <c r="E16" s="93">
        <f>IF(D17&gt;D16,D17-D16,"")</f>
        <v>0.0003125000000000003</v>
      </c>
      <c r="F16" s="94">
        <f t="shared" si="2"/>
        <v>3</v>
      </c>
      <c r="G16" s="95">
        <f t="shared" si="3"/>
        <v>0.0038117283950617285</v>
      </c>
      <c r="H16" s="149"/>
      <c r="I16" s="132"/>
      <c r="J16" s="133"/>
      <c r="K16" s="133">
        <v>6</v>
      </c>
      <c r="L16" s="132"/>
      <c r="M16" s="133"/>
      <c r="N16" s="134"/>
      <c r="O16" s="134"/>
      <c r="P16" s="151" t="s">
        <v>145</v>
      </c>
      <c r="Q16" s="152" t="s">
        <v>58</v>
      </c>
      <c r="R16" s="135">
        <v>1995</v>
      </c>
      <c r="S16" s="136" t="str">
        <f t="shared" si="13"/>
        <v>M16</v>
      </c>
      <c r="T16" s="137" t="s">
        <v>190</v>
      </c>
      <c r="U16" s="143"/>
      <c r="V16" s="155"/>
      <c r="W16" s="145"/>
      <c r="X16" s="144"/>
      <c r="Y16" s="155"/>
      <c r="Z16" s="145"/>
      <c r="AA16" s="118"/>
      <c r="AB16" s="155"/>
      <c r="AC16" s="145"/>
      <c r="AD16" s="156">
        <v>0.011435185185185185</v>
      </c>
      <c r="AE16" s="155">
        <v>3</v>
      </c>
      <c r="AF16" s="145">
        <f>AD16/AE16</f>
        <v>0.0038117283950617285</v>
      </c>
      <c r="AG16" s="118"/>
      <c r="AH16" s="155"/>
      <c r="AI16" s="145"/>
      <c r="AJ16" s="120"/>
      <c r="AK16" s="155"/>
      <c r="AL16" s="145"/>
      <c r="AM16" s="144"/>
      <c r="AN16" s="157"/>
      <c r="AO16" s="145"/>
      <c r="AP16" s="119"/>
      <c r="AQ16" s="157"/>
      <c r="AR16" s="145" t="e">
        <f t="shared" si="7"/>
        <v>#DIV/0!</v>
      </c>
      <c r="AS16" s="111">
        <v>1</v>
      </c>
      <c r="AT16" s="497">
        <f t="shared" si="8"/>
        <v>0</v>
      </c>
      <c r="AU16" s="159"/>
      <c r="AV16" s="158"/>
      <c r="AW16" s="160"/>
      <c r="AX16" s="201">
        <f t="shared" si="9"/>
        <v>14</v>
      </c>
      <c r="AY16" s="201" t="str">
        <f t="shared" si="10"/>
        <v>M16</v>
      </c>
      <c r="AZ16" s="201" t="b">
        <f t="shared" si="11"/>
        <v>0</v>
      </c>
    </row>
    <row r="17" spans="1:63" s="310" customFormat="1" ht="11.25" customHeight="1">
      <c r="A17" s="147">
        <f t="shared" si="12"/>
        <v>14</v>
      </c>
      <c r="B17" s="162">
        <v>9</v>
      </c>
      <c r="C17" s="133" t="s">
        <v>191</v>
      </c>
      <c r="D17" s="92">
        <f t="shared" si="0"/>
        <v>0.011747685185185186</v>
      </c>
      <c r="E17" s="93">
        <f>IF(D18&gt;D17,D18-D17,"")</f>
        <v>0.0020254629629629615</v>
      </c>
      <c r="F17" s="94">
        <f t="shared" si="2"/>
        <v>3</v>
      </c>
      <c r="G17" s="95">
        <f t="shared" si="3"/>
        <v>0.003915895061728395</v>
      </c>
      <c r="H17" s="149"/>
      <c r="I17" s="132"/>
      <c r="J17" s="133"/>
      <c r="K17" s="133">
        <v>7</v>
      </c>
      <c r="L17" s="132"/>
      <c r="M17" s="133"/>
      <c r="N17" s="134"/>
      <c r="O17" s="134"/>
      <c r="P17" s="151" t="s">
        <v>145</v>
      </c>
      <c r="Q17" s="152" t="s">
        <v>58</v>
      </c>
      <c r="R17" s="135">
        <v>1992</v>
      </c>
      <c r="S17" s="136" t="str">
        <f t="shared" si="13"/>
        <v>M16</v>
      </c>
      <c r="T17" s="137" t="s">
        <v>190</v>
      </c>
      <c r="U17" s="143"/>
      <c r="V17" s="155"/>
      <c r="W17" s="145"/>
      <c r="X17" s="144"/>
      <c r="Y17" s="155"/>
      <c r="Z17" s="145"/>
      <c r="AA17" s="118"/>
      <c r="AB17" s="155"/>
      <c r="AC17" s="145"/>
      <c r="AD17" s="156">
        <v>0.011747685185185186</v>
      </c>
      <c r="AE17" s="155">
        <v>3</v>
      </c>
      <c r="AF17" s="145">
        <f>AD17/AE17</f>
        <v>0.003915895061728395</v>
      </c>
      <c r="AG17" s="118"/>
      <c r="AH17" s="155"/>
      <c r="AI17" s="145"/>
      <c r="AJ17" s="119"/>
      <c r="AK17" s="155"/>
      <c r="AL17" s="145"/>
      <c r="AM17" s="144"/>
      <c r="AN17" s="157"/>
      <c r="AO17" s="145"/>
      <c r="AP17" s="163"/>
      <c r="AQ17" s="157"/>
      <c r="AR17" s="145" t="e">
        <f t="shared" si="7"/>
        <v>#DIV/0!</v>
      </c>
      <c r="AS17" s="111">
        <v>1</v>
      </c>
      <c r="AT17" s="497">
        <f t="shared" si="8"/>
        <v>0</v>
      </c>
      <c r="AU17" s="165"/>
      <c r="AV17" s="164"/>
      <c r="AW17" s="166"/>
      <c r="AX17" s="201">
        <f t="shared" si="9"/>
        <v>17</v>
      </c>
      <c r="AY17" s="201" t="str">
        <f t="shared" si="10"/>
        <v>M16</v>
      </c>
      <c r="AZ17" s="201" t="b">
        <f t="shared" si="11"/>
        <v>0</v>
      </c>
      <c r="BA17" s="307"/>
      <c r="BB17" s="307"/>
      <c r="BC17" s="307"/>
      <c r="BD17" s="307"/>
      <c r="BE17" s="307"/>
      <c r="BF17" s="307"/>
      <c r="BG17" s="307"/>
      <c r="BH17" s="307"/>
      <c r="BI17" s="307"/>
      <c r="BJ17" s="307"/>
      <c r="BK17" s="307"/>
    </row>
    <row r="18" spans="1:63" s="310" customFormat="1" ht="11.25" customHeight="1">
      <c r="A18" s="283">
        <f t="shared" si="12"/>
        <v>15</v>
      </c>
      <c r="B18" s="284">
        <v>12</v>
      </c>
      <c r="C18" s="285" t="s">
        <v>208</v>
      </c>
      <c r="D18" s="286">
        <f t="shared" si="0"/>
        <v>0.013773148148148147</v>
      </c>
      <c r="E18" s="287">
        <f>IF(D19&gt;D18,D19-D18,"")</f>
        <v>0.0033333333333333357</v>
      </c>
      <c r="F18" s="288">
        <f t="shared" si="2"/>
        <v>3</v>
      </c>
      <c r="G18" s="289">
        <f t="shared" si="3"/>
        <v>0.004591049382716049</v>
      </c>
      <c r="H18" s="290"/>
      <c r="I18" s="291"/>
      <c r="J18" s="285"/>
      <c r="K18" s="285"/>
      <c r="L18" s="291">
        <v>6</v>
      </c>
      <c r="M18" s="285"/>
      <c r="N18" s="357"/>
      <c r="O18" s="357"/>
      <c r="P18" s="292" t="s">
        <v>145</v>
      </c>
      <c r="Q18" s="293" t="s">
        <v>72</v>
      </c>
      <c r="R18" s="294">
        <v>1999</v>
      </c>
      <c r="S18" s="295" t="str">
        <f t="shared" si="13"/>
        <v>K16</v>
      </c>
      <c r="T18" s="296" t="s">
        <v>71</v>
      </c>
      <c r="U18" s="297"/>
      <c r="V18" s="298"/>
      <c r="W18" s="299"/>
      <c r="X18" s="300"/>
      <c r="Y18" s="298"/>
      <c r="Z18" s="299"/>
      <c r="AA18" s="301"/>
      <c r="AB18" s="298"/>
      <c r="AC18" s="299"/>
      <c r="AD18" s="302"/>
      <c r="AE18" s="298"/>
      <c r="AF18" s="299"/>
      <c r="AG18" s="301">
        <v>0.013773148148148147</v>
      </c>
      <c r="AH18" s="298">
        <v>3</v>
      </c>
      <c r="AI18" s="299">
        <f>AG18/AH18</f>
        <v>0.004591049382716049</v>
      </c>
      <c r="AJ18" s="303"/>
      <c r="AK18" s="298"/>
      <c r="AL18" s="299"/>
      <c r="AM18" s="300"/>
      <c r="AN18" s="304"/>
      <c r="AO18" s="299"/>
      <c r="AP18" s="500"/>
      <c r="AQ18" s="304"/>
      <c r="AR18" s="145" t="e">
        <f t="shared" si="7"/>
        <v>#DIV/0!</v>
      </c>
      <c r="AS18" s="305">
        <v>1</v>
      </c>
      <c r="AT18" s="497">
        <f t="shared" si="8"/>
        <v>0</v>
      </c>
      <c r="AU18" s="306"/>
      <c r="AV18" s="307"/>
      <c r="AW18" s="308"/>
      <c r="AX18" s="358">
        <f t="shared" si="9"/>
        <v>10</v>
      </c>
      <c r="AY18" s="359" t="b">
        <f t="shared" si="10"/>
        <v>0</v>
      </c>
      <c r="AZ18" s="360" t="str">
        <f t="shared" si="11"/>
        <v>K16</v>
      </c>
      <c r="BA18" s="307"/>
      <c r="BB18" s="307"/>
      <c r="BC18" s="307"/>
      <c r="BD18" s="307"/>
      <c r="BE18" s="307"/>
      <c r="BF18" s="307"/>
      <c r="BG18" s="307"/>
      <c r="BH18" s="307"/>
      <c r="BI18" s="307"/>
      <c r="BJ18" s="307"/>
      <c r="BK18" s="307"/>
    </row>
    <row r="19" spans="1:52" ht="11.25" customHeight="1">
      <c r="A19" s="283">
        <f t="shared" si="12"/>
        <v>16</v>
      </c>
      <c r="B19" s="284">
        <v>65</v>
      </c>
      <c r="C19" s="285" t="s">
        <v>172</v>
      </c>
      <c r="D19" s="286">
        <f t="shared" si="0"/>
        <v>0.017106481481481483</v>
      </c>
      <c r="E19" s="287">
        <f>IF(D21&gt;D19,D21-D19,"")</f>
      </c>
      <c r="F19" s="288">
        <f t="shared" si="2"/>
        <v>3</v>
      </c>
      <c r="G19" s="289">
        <f t="shared" si="3"/>
        <v>0.005702160493827161</v>
      </c>
      <c r="H19" s="290"/>
      <c r="I19" s="291"/>
      <c r="J19" s="285">
        <v>6</v>
      </c>
      <c r="K19" s="285"/>
      <c r="L19" s="291"/>
      <c r="M19" s="285"/>
      <c r="N19" s="357"/>
      <c r="O19" s="357"/>
      <c r="P19" s="292" t="s">
        <v>145</v>
      </c>
      <c r="Q19" s="293" t="s">
        <v>72</v>
      </c>
      <c r="R19" s="294">
        <v>1988</v>
      </c>
      <c r="S19" s="295" t="str">
        <f t="shared" si="13"/>
        <v>K16</v>
      </c>
      <c r="T19" s="296" t="s">
        <v>173</v>
      </c>
      <c r="U19" s="297"/>
      <c r="V19" s="298"/>
      <c r="W19" s="299"/>
      <c r="X19" s="300"/>
      <c r="Y19" s="298"/>
      <c r="Z19" s="299"/>
      <c r="AA19" s="301">
        <v>0.017106481481481483</v>
      </c>
      <c r="AB19" s="298">
        <v>3</v>
      </c>
      <c r="AC19" s="299">
        <f>AA19/AB19</f>
        <v>0.005702160493827161</v>
      </c>
      <c r="AD19" s="302"/>
      <c r="AE19" s="298"/>
      <c r="AF19" s="299"/>
      <c r="AG19" s="301"/>
      <c r="AH19" s="298"/>
      <c r="AI19" s="299"/>
      <c r="AJ19" s="303"/>
      <c r="AK19" s="298"/>
      <c r="AL19" s="299"/>
      <c r="AM19" s="300"/>
      <c r="AN19" s="157"/>
      <c r="AO19" s="299"/>
      <c r="AP19" s="503"/>
      <c r="AQ19" s="304"/>
      <c r="AR19" s="299" t="e">
        <f t="shared" si="7"/>
        <v>#DIV/0!</v>
      </c>
      <c r="AS19" s="305">
        <v>1</v>
      </c>
      <c r="AT19" s="497">
        <f t="shared" si="8"/>
        <v>0</v>
      </c>
      <c r="AU19" s="306"/>
      <c r="AV19" s="307"/>
      <c r="AW19" s="308"/>
      <c r="AX19" s="358">
        <f t="shared" si="9"/>
        <v>21</v>
      </c>
      <c r="AY19" s="359" t="b">
        <f t="shared" si="10"/>
        <v>0</v>
      </c>
      <c r="AZ19" s="360" t="str">
        <f t="shared" si="11"/>
        <v>K16</v>
      </c>
    </row>
    <row r="20" spans="1:52" ht="11.25" customHeight="1">
      <c r="A20" s="147">
        <f t="shared" si="12"/>
        <v>17</v>
      </c>
      <c r="B20" s="162"/>
      <c r="C20" s="133"/>
      <c r="D20" s="92">
        <f t="shared" si="0"/>
        <v>0</v>
      </c>
      <c r="E20" s="93">
        <f>IF(D21&gt;D20,D21-D20,"")</f>
      </c>
      <c r="F20" s="94">
        <f t="shared" si="2"/>
        <v>0</v>
      </c>
      <c r="G20" s="95" t="e">
        <f t="shared" si="3"/>
        <v>#DIV/0!</v>
      </c>
      <c r="H20" s="149"/>
      <c r="I20" s="132"/>
      <c r="J20" s="133"/>
      <c r="K20" s="133"/>
      <c r="L20" s="132"/>
      <c r="M20" s="133"/>
      <c r="N20" s="134"/>
      <c r="O20" s="134"/>
      <c r="P20" s="151"/>
      <c r="Q20" s="152"/>
      <c r="R20" s="135"/>
      <c r="S20" s="136" t="b">
        <f t="shared" si="13"/>
        <v>0</v>
      </c>
      <c r="T20" s="137"/>
      <c r="U20" s="143"/>
      <c r="V20" s="155"/>
      <c r="W20" s="145"/>
      <c r="X20" s="144"/>
      <c r="Y20" s="155"/>
      <c r="Z20" s="145"/>
      <c r="AA20" s="118"/>
      <c r="AB20" s="155"/>
      <c r="AC20" s="145"/>
      <c r="AD20" s="156"/>
      <c r="AE20" s="155"/>
      <c r="AF20" s="145"/>
      <c r="AG20" s="118"/>
      <c r="AH20" s="155"/>
      <c r="AI20" s="145"/>
      <c r="AJ20" s="119"/>
      <c r="AK20" s="155"/>
      <c r="AL20" s="145"/>
      <c r="AM20" s="144"/>
      <c r="AN20" s="157"/>
      <c r="AO20" s="145"/>
      <c r="AP20" s="501"/>
      <c r="AQ20" s="157"/>
      <c r="AR20" s="145" t="e">
        <f t="shared" si="7"/>
        <v>#DIV/0!</v>
      </c>
      <c r="AS20" s="191">
        <v>1</v>
      </c>
      <c r="AT20" s="497">
        <f t="shared" si="8"/>
        <v>0</v>
      </c>
      <c r="AU20" s="192"/>
      <c r="AX20" s="167">
        <f t="shared" si="9"/>
        <v>2009</v>
      </c>
      <c r="AY20" s="161" t="b">
        <f t="shared" si="10"/>
        <v>0</v>
      </c>
      <c r="AZ20" s="201" t="b">
        <f t="shared" si="11"/>
        <v>0</v>
      </c>
    </row>
    <row r="21" spans="1:52" ht="11.25" customHeight="1" thickBot="1">
      <c r="A21" s="147">
        <f t="shared" si="12"/>
        <v>18</v>
      </c>
      <c r="B21" s="171"/>
      <c r="C21" s="172"/>
      <c r="D21" s="173">
        <f t="shared" si="0"/>
        <v>0</v>
      </c>
      <c r="E21" s="174"/>
      <c r="F21" s="96">
        <f t="shared" si="2"/>
        <v>0</v>
      </c>
      <c r="G21" s="97" t="e">
        <f t="shared" si="3"/>
        <v>#DIV/0!</v>
      </c>
      <c r="H21" s="172"/>
      <c r="I21" s="175"/>
      <c r="J21" s="172"/>
      <c r="K21" s="172"/>
      <c r="L21" s="175"/>
      <c r="M21" s="172"/>
      <c r="N21" s="176"/>
      <c r="O21" s="177"/>
      <c r="P21" s="172"/>
      <c r="Q21" s="178"/>
      <c r="R21" s="178"/>
      <c r="S21" s="179" t="b">
        <f t="shared" si="13"/>
        <v>0</v>
      </c>
      <c r="T21" s="180"/>
      <c r="U21" s="181"/>
      <c r="V21" s="182"/>
      <c r="W21" s="183"/>
      <c r="X21" s="184"/>
      <c r="Y21" s="182"/>
      <c r="Z21" s="183"/>
      <c r="AA21" s="98"/>
      <c r="AB21" s="182"/>
      <c r="AC21" s="183"/>
      <c r="AD21" s="185"/>
      <c r="AE21" s="182"/>
      <c r="AF21" s="183"/>
      <c r="AG21" s="98"/>
      <c r="AH21" s="182"/>
      <c r="AI21" s="183"/>
      <c r="AJ21" s="186"/>
      <c r="AK21" s="182"/>
      <c r="AL21" s="183"/>
      <c r="AM21" s="187"/>
      <c r="AN21" s="498"/>
      <c r="AO21" s="188"/>
      <c r="AP21" s="189"/>
      <c r="AQ21" s="190"/>
      <c r="AR21" s="145" t="e">
        <f t="shared" si="7"/>
        <v>#DIV/0!</v>
      </c>
      <c r="AS21" s="193">
        <v>1</v>
      </c>
      <c r="AT21" s="497">
        <f t="shared" si="8"/>
        <v>0</v>
      </c>
      <c r="AU21" s="104"/>
      <c r="AX21" s="167">
        <f t="shared" si="9"/>
        <v>2009</v>
      </c>
      <c r="AY21" s="161" t="b">
        <f t="shared" si="10"/>
        <v>0</v>
      </c>
      <c r="AZ21" s="201" t="b">
        <f t="shared" si="11"/>
        <v>0</v>
      </c>
    </row>
    <row r="22" spans="1:69" ht="13.5" thickBot="1">
      <c r="A22" s="89" t="s">
        <v>38</v>
      </c>
      <c r="B22" s="90"/>
      <c r="C22" s="91"/>
      <c r="D22" s="48">
        <f>SUM(D4:D21)</f>
        <v>0.6051273148148147</v>
      </c>
      <c r="E22" s="49"/>
      <c r="F22" s="50">
        <f>SUM(F4:F21)</f>
        <v>147.78</v>
      </c>
      <c r="G22" s="51">
        <f t="shared" si="3"/>
        <v>0.004094784915515054</v>
      </c>
      <c r="H22" s="33"/>
      <c r="I22" s="34"/>
      <c r="J22" s="33"/>
      <c r="K22" s="33"/>
      <c r="L22" s="33"/>
      <c r="M22" s="33"/>
      <c r="N22" s="35"/>
      <c r="O22" s="31"/>
      <c r="P22" s="31"/>
      <c r="Q22" s="31"/>
      <c r="R22" s="32"/>
      <c r="S22" s="32"/>
      <c r="T22" s="31"/>
      <c r="U22" s="62">
        <f>SUM(U4:U21)</f>
        <v>0.04222222222222222</v>
      </c>
      <c r="V22" s="63">
        <f>SUM(V4:V21)</f>
        <v>12</v>
      </c>
      <c r="W22" s="76">
        <f>U22/V22</f>
        <v>0.003518518518518518</v>
      </c>
      <c r="X22" s="62">
        <f>SUM(X4:X21)</f>
        <v>0.071875</v>
      </c>
      <c r="Y22" s="63">
        <f>SUM(Y4:Y21)</f>
        <v>18</v>
      </c>
      <c r="Z22" s="76">
        <f>X22/Y22</f>
        <v>0.003993055555555555</v>
      </c>
      <c r="AA22" s="77">
        <f>SUM(AA4:AA21)</f>
        <v>0.09747685185185186</v>
      </c>
      <c r="AB22" s="63">
        <f>SUM(AB4:AB21)</f>
        <v>21</v>
      </c>
      <c r="AC22" s="79">
        <f>AA22/AB22</f>
        <v>0.0046417548500881835</v>
      </c>
      <c r="AD22" s="65">
        <f>SUM(AD4:AD21)</f>
        <v>0.10817129629629631</v>
      </c>
      <c r="AE22" s="66">
        <f>SUM(AE4:AE21)</f>
        <v>27</v>
      </c>
      <c r="AF22" s="64">
        <f>AD22/AE22</f>
        <v>0.004006344307270234</v>
      </c>
      <c r="AG22" s="65">
        <f>SUM(AG4:AG21)</f>
        <v>0.11407407407407406</v>
      </c>
      <c r="AH22" s="63">
        <f>SUM(AH4:AH21)</f>
        <v>27</v>
      </c>
      <c r="AI22" s="64">
        <f>AG22/AH22</f>
        <v>0.004224965706447188</v>
      </c>
      <c r="AJ22" s="65">
        <f>SUM(AJ4:AJ21)</f>
        <v>0.07622685185185185</v>
      </c>
      <c r="AK22" s="63">
        <f>SUM(AK4:AK21)</f>
        <v>18</v>
      </c>
      <c r="AL22" s="64">
        <f>AJ22/AK22</f>
        <v>0.004234825102880658</v>
      </c>
      <c r="AM22" s="65">
        <f>SUM(AM4:AM21)</f>
        <v>0.09508101851851852</v>
      </c>
      <c r="AN22" s="499">
        <f>SUM(AN4:AN21)</f>
        <v>24.78</v>
      </c>
      <c r="AO22" s="64">
        <f>AM22/AN22</f>
        <v>0.0038370063970346456</v>
      </c>
      <c r="AP22" s="65">
        <f>SUM(AP4:AP21)</f>
        <v>0</v>
      </c>
      <c r="AQ22" s="125">
        <f>SUM(AQ4:AQ21)</f>
        <v>0</v>
      </c>
      <c r="AR22" s="64" t="e">
        <f t="shared" si="7"/>
        <v>#DIV/0!</v>
      </c>
      <c r="AS22" s="60">
        <f>D22+AP22</f>
        <v>0.6051273148148147</v>
      </c>
      <c r="AT22" s="105"/>
      <c r="AU22" s="105"/>
      <c r="AV22" s="106"/>
      <c r="AW22" s="110"/>
      <c r="BL22" s="58"/>
      <c r="BM22" s="58"/>
      <c r="BN22" s="58"/>
      <c r="BO22" s="58"/>
      <c r="BP22" s="58"/>
      <c r="BQ22" s="58"/>
    </row>
    <row r="23" spans="1:69" ht="12.75">
      <c r="A23" s="53" t="s">
        <v>37</v>
      </c>
      <c r="B23" s="52"/>
      <c r="C23" s="53"/>
      <c r="D23" s="19"/>
      <c r="E23" s="41"/>
      <c r="F23" s="42"/>
      <c r="G23" s="38" t="s">
        <v>53</v>
      </c>
      <c r="H23" s="67">
        <v>4</v>
      </c>
      <c r="I23" s="67">
        <v>6</v>
      </c>
      <c r="J23" s="67">
        <v>7</v>
      </c>
      <c r="K23" s="67">
        <v>9</v>
      </c>
      <c r="L23" s="67">
        <v>9</v>
      </c>
      <c r="M23" s="67">
        <v>6</v>
      </c>
      <c r="N23" s="67">
        <v>8</v>
      </c>
      <c r="O23" s="126"/>
      <c r="P23" s="68">
        <f>SUM(H23:O23)</f>
        <v>49</v>
      </c>
      <c r="Q23" s="78" t="s">
        <v>249</v>
      </c>
      <c r="S23" s="32"/>
      <c r="T23" s="31"/>
      <c r="U23" s="16"/>
      <c r="V23" s="17"/>
      <c r="W23" s="100"/>
      <c r="X23" s="16"/>
      <c r="Y23" s="17"/>
      <c r="Z23" s="100"/>
      <c r="AA23" s="16"/>
      <c r="AB23" s="17"/>
      <c r="AC23" s="101"/>
      <c r="AD23" s="16"/>
      <c r="AE23" s="26"/>
      <c r="AF23" s="18"/>
      <c r="AG23" s="16"/>
      <c r="AH23" s="17"/>
      <c r="AI23" s="18"/>
      <c r="AJ23" s="16"/>
      <c r="AK23" s="17"/>
      <c r="AL23" s="18"/>
      <c r="AM23" s="16"/>
      <c r="AN23" s="17"/>
      <c r="AO23" s="18"/>
      <c r="AP23" s="20"/>
      <c r="AQ23" s="20"/>
      <c r="AR23" s="55" t="s">
        <v>34</v>
      </c>
      <c r="AS23" s="102"/>
      <c r="AW23" s="243" t="s">
        <v>150</v>
      </c>
      <c r="AX23" s="241">
        <f>SUM(AX4:AX19)</f>
        <v>371</v>
      </c>
      <c r="BL23" s="58"/>
      <c r="BM23" s="58"/>
      <c r="BN23" s="58"/>
      <c r="BO23" s="58"/>
      <c r="BP23" s="58"/>
      <c r="BQ23" s="58"/>
    </row>
    <row r="24" spans="1:69" ht="12.75">
      <c r="A24" s="99"/>
      <c r="B24" s="32"/>
      <c r="C24" s="31"/>
      <c r="D24" s="19"/>
      <c r="E24" s="43"/>
      <c r="F24" s="39"/>
      <c r="G24" s="36" t="s">
        <v>228</v>
      </c>
      <c r="H24" s="69">
        <v>1</v>
      </c>
      <c r="I24" s="69">
        <v>2</v>
      </c>
      <c r="J24" s="69">
        <v>2</v>
      </c>
      <c r="K24" s="69">
        <v>2</v>
      </c>
      <c r="L24" s="69">
        <v>3</v>
      </c>
      <c r="M24" s="69">
        <v>1</v>
      </c>
      <c r="N24" s="69">
        <v>1</v>
      </c>
      <c r="O24" s="127"/>
      <c r="P24" s="70">
        <f>SUM(H24:O24)</f>
        <v>12</v>
      </c>
      <c r="Q24" s="9"/>
      <c r="S24" s="32"/>
      <c r="T24" s="31"/>
      <c r="U24" s="16"/>
      <c r="V24" s="17"/>
      <c r="W24" s="100"/>
      <c r="X24" s="16"/>
      <c r="Y24" s="17"/>
      <c r="Z24" s="100"/>
      <c r="AA24" s="16"/>
      <c r="AB24" s="17"/>
      <c r="AC24" s="101"/>
      <c r="AD24" s="16"/>
      <c r="AE24" s="26"/>
      <c r="AF24" s="18"/>
      <c r="AG24" s="16"/>
      <c r="AH24" s="17"/>
      <c r="AI24" s="18"/>
      <c r="AJ24" s="16"/>
      <c r="AK24" s="17"/>
      <c r="AL24" s="18"/>
      <c r="AM24" s="16"/>
      <c r="AN24" s="115"/>
      <c r="AO24" s="18"/>
      <c r="AP24" s="16"/>
      <c r="AQ24" s="17"/>
      <c r="AR24" s="18"/>
      <c r="AS24" s="102"/>
      <c r="AW24" s="243" t="s">
        <v>151</v>
      </c>
      <c r="AX24" s="242">
        <f>AX23/16</f>
        <v>23.1875</v>
      </c>
      <c r="BL24" s="58"/>
      <c r="BM24" s="58"/>
      <c r="BN24" s="58"/>
      <c r="BO24" s="58"/>
      <c r="BP24" s="58"/>
      <c r="BQ24" s="58"/>
    </row>
    <row r="25" spans="5:69" s="240" customFormat="1" ht="12.75">
      <c r="E25" s="224"/>
      <c r="F25" s="225"/>
      <c r="G25" s="226" t="s">
        <v>149</v>
      </c>
      <c r="H25" s="227"/>
      <c r="I25" s="227">
        <v>1</v>
      </c>
      <c r="J25" s="227">
        <v>1</v>
      </c>
      <c r="K25" s="227">
        <v>1</v>
      </c>
      <c r="L25" s="227">
        <v>1</v>
      </c>
      <c r="M25" s="227">
        <v>1</v>
      </c>
      <c r="N25" s="227">
        <v>1</v>
      </c>
      <c r="O25" s="228"/>
      <c r="P25" s="229">
        <f>SUM(H25:O25)</f>
        <v>6</v>
      </c>
      <c r="Q25" s="397" t="s">
        <v>201</v>
      </c>
      <c r="S25" s="31" t="s">
        <v>250</v>
      </c>
      <c r="U25" s="388" t="s">
        <v>252</v>
      </c>
      <c r="W25" s="231"/>
      <c r="Y25" s="230"/>
      <c r="Z25" s="231"/>
      <c r="AA25" s="223"/>
      <c r="AB25" s="230"/>
      <c r="AC25" s="231"/>
      <c r="AD25" s="223"/>
      <c r="AE25" s="232"/>
      <c r="AF25" s="233"/>
      <c r="AG25" s="223"/>
      <c r="AH25" s="230"/>
      <c r="AI25" s="233"/>
      <c r="AJ25" s="223"/>
      <c r="AK25" s="230"/>
      <c r="AL25" s="233"/>
      <c r="AM25" s="223"/>
      <c r="AN25" s="234"/>
      <c r="AO25" s="233"/>
      <c r="AP25" s="223"/>
      <c r="AQ25" s="230"/>
      <c r="AR25" s="233"/>
      <c r="AS25" s="235"/>
      <c r="AT25" s="236"/>
      <c r="AU25" s="236"/>
      <c r="AV25" s="237"/>
      <c r="AW25" s="238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9"/>
      <c r="BM25" s="239"/>
      <c r="BN25" s="239"/>
      <c r="BO25" s="239"/>
      <c r="BP25" s="239"/>
      <c r="BQ25" s="239"/>
    </row>
    <row r="26" spans="5:69" ht="12.75">
      <c r="E26" s="44"/>
      <c r="F26" s="40"/>
      <c r="G26" s="37" t="s">
        <v>28</v>
      </c>
      <c r="H26" s="213">
        <f>V22</f>
        <v>12</v>
      </c>
      <c r="I26" s="213">
        <f>Y22</f>
        <v>18</v>
      </c>
      <c r="J26" s="213">
        <f>AB22</f>
        <v>21</v>
      </c>
      <c r="K26" s="365">
        <f>AE22</f>
        <v>27</v>
      </c>
      <c r="L26" s="213">
        <f>AH22</f>
        <v>27</v>
      </c>
      <c r="M26" s="213">
        <f>AK22</f>
        <v>18</v>
      </c>
      <c r="N26" s="502">
        <f>AN22</f>
        <v>24.78</v>
      </c>
      <c r="O26" s="128"/>
      <c r="P26" s="72">
        <f>SUM(H26:O26)</f>
        <v>147.78</v>
      </c>
      <c r="Q26" s="398" t="s">
        <v>202</v>
      </c>
      <c r="S26" s="316" t="s">
        <v>206</v>
      </c>
      <c r="U26" s="389" t="s">
        <v>204</v>
      </c>
      <c r="W26" s="100"/>
      <c r="Y26" s="17"/>
      <c r="Z26" s="100"/>
      <c r="AA26" s="16"/>
      <c r="AB26" s="17"/>
      <c r="AC26" s="101"/>
      <c r="AD26" s="16"/>
      <c r="AE26" s="26"/>
      <c r="AF26" s="18"/>
      <c r="AG26" s="16"/>
      <c r="AH26" s="17"/>
      <c r="AI26" s="18"/>
      <c r="AJ26" s="16"/>
      <c r="AK26" s="17"/>
      <c r="AL26" s="18"/>
      <c r="AM26" s="16"/>
      <c r="AN26" s="17"/>
      <c r="AO26" s="18"/>
      <c r="AP26" s="16"/>
      <c r="AQ26" s="17"/>
      <c r="AR26" s="18"/>
      <c r="AS26" s="102"/>
      <c r="BL26" s="58"/>
      <c r="BM26" s="58"/>
      <c r="BN26" s="58"/>
      <c r="BO26" s="58"/>
      <c r="BP26" s="58"/>
      <c r="BQ26" s="58"/>
    </row>
    <row r="27" spans="1:69" ht="12.75">
      <c r="A27" s="99"/>
      <c r="B27" s="32"/>
      <c r="C27" s="31"/>
      <c r="D27" s="19"/>
      <c r="E27" s="44"/>
      <c r="F27" s="40"/>
      <c r="G27" s="37" t="s">
        <v>30</v>
      </c>
      <c r="H27" s="73">
        <v>0.2111111111111111</v>
      </c>
      <c r="I27" s="73">
        <v>0.23958333333333334</v>
      </c>
      <c r="J27" s="73">
        <v>0.27847222222222223</v>
      </c>
      <c r="K27" s="73">
        <v>0.24027777777777778</v>
      </c>
      <c r="L27" s="73">
        <v>0.2534722222222222</v>
      </c>
      <c r="M27" s="73">
        <v>0.25416666666666665</v>
      </c>
      <c r="N27" s="73">
        <v>0.23055555555555554</v>
      </c>
      <c r="O27" s="129"/>
      <c r="P27" s="103">
        <v>0.24583333333333335</v>
      </c>
      <c r="S27" s="32"/>
      <c r="T27" s="31"/>
      <c r="U27" s="16"/>
      <c r="V27" s="17"/>
      <c r="W27" s="100"/>
      <c r="X27" s="16"/>
      <c r="Y27" s="17"/>
      <c r="Z27" s="100"/>
      <c r="AA27" s="16"/>
      <c r="AB27" s="17"/>
      <c r="AC27" s="101"/>
      <c r="AD27" s="16"/>
      <c r="AE27" s="26"/>
      <c r="AF27" s="18"/>
      <c r="AG27" s="16"/>
      <c r="AH27" s="17"/>
      <c r="AI27" s="18"/>
      <c r="AJ27" s="16"/>
      <c r="AK27" s="17"/>
      <c r="AL27" s="18"/>
      <c r="AM27" s="16"/>
      <c r="AN27" s="17"/>
      <c r="AO27" s="18"/>
      <c r="AP27" s="16"/>
      <c r="AQ27" s="17"/>
      <c r="AR27" s="18"/>
      <c r="AS27" s="102"/>
      <c r="BL27" s="58"/>
      <c r="BM27" s="58"/>
      <c r="BN27" s="58"/>
      <c r="BO27" s="58"/>
      <c r="BP27" s="58"/>
      <c r="BQ27" s="58"/>
    </row>
    <row r="28" spans="1:69" ht="12.75">
      <c r="A28" s="99"/>
      <c r="B28" s="32"/>
      <c r="C28" s="31"/>
      <c r="D28" s="19"/>
      <c r="E28" s="44"/>
      <c r="F28" s="40"/>
      <c r="G28" s="37" t="s">
        <v>120</v>
      </c>
      <c r="H28" s="71"/>
      <c r="I28" s="71">
        <v>2</v>
      </c>
      <c r="J28" s="71">
        <v>2</v>
      </c>
      <c r="K28" s="71">
        <v>4</v>
      </c>
      <c r="L28" s="71">
        <v>2</v>
      </c>
      <c r="M28" s="71">
        <v>1</v>
      </c>
      <c r="N28" s="71">
        <v>1</v>
      </c>
      <c r="O28" s="130"/>
      <c r="P28" s="72">
        <f>SUM(I28:O28)</f>
        <v>12</v>
      </c>
      <c r="S28" s="32"/>
      <c r="T28" s="31"/>
      <c r="U28" s="16"/>
      <c r="V28" s="17"/>
      <c r="W28" s="100"/>
      <c r="X28" s="16"/>
      <c r="Y28" s="17"/>
      <c r="Z28" s="100"/>
      <c r="AA28" s="16"/>
      <c r="AB28" s="17"/>
      <c r="AC28" s="101"/>
      <c r="AD28" s="16"/>
      <c r="AE28" s="26"/>
      <c r="AF28" s="18"/>
      <c r="AG28" s="16"/>
      <c r="AH28" s="17"/>
      <c r="AI28" s="18"/>
      <c r="AJ28" s="16"/>
      <c r="AK28" s="17"/>
      <c r="AL28" s="18"/>
      <c r="AM28" s="16"/>
      <c r="AN28" s="17"/>
      <c r="AO28" s="18"/>
      <c r="AP28" s="16"/>
      <c r="AQ28" s="17"/>
      <c r="AR28" s="18"/>
      <c r="AS28" s="102"/>
      <c r="BL28" s="58"/>
      <c r="BM28" s="58"/>
      <c r="BN28" s="58"/>
      <c r="BO28" s="58"/>
      <c r="BP28" s="58"/>
      <c r="BQ28" s="58"/>
    </row>
    <row r="29" spans="1:69" ht="12.75">
      <c r="A29" s="99"/>
      <c r="B29" s="32"/>
      <c r="C29" s="31"/>
      <c r="D29" s="19"/>
      <c r="E29" s="44"/>
      <c r="F29" s="40"/>
      <c r="G29" s="37" t="s">
        <v>43</v>
      </c>
      <c r="H29" s="71"/>
      <c r="I29" s="71"/>
      <c r="J29" s="71"/>
      <c r="K29" s="71"/>
      <c r="L29" s="71"/>
      <c r="M29" s="71"/>
      <c r="N29" s="71"/>
      <c r="O29" s="130"/>
      <c r="P29" s="72">
        <f>SUM(H29:O29)</f>
        <v>0</v>
      </c>
      <c r="S29" s="32"/>
      <c r="T29" s="31"/>
      <c r="U29" s="16"/>
      <c r="V29" s="17"/>
      <c r="W29" s="100"/>
      <c r="X29" s="16"/>
      <c r="Y29" s="17"/>
      <c r="Z29" s="100"/>
      <c r="AA29" s="16"/>
      <c r="AB29" s="17"/>
      <c r="AC29" s="101"/>
      <c r="AD29" s="16"/>
      <c r="AE29" s="26"/>
      <c r="AF29" s="18"/>
      <c r="AG29" s="16"/>
      <c r="AH29" s="17"/>
      <c r="AI29" s="18"/>
      <c r="AJ29" s="16"/>
      <c r="AK29" s="17"/>
      <c r="AL29" s="18"/>
      <c r="AM29" s="16"/>
      <c r="AN29" s="17"/>
      <c r="AO29" s="18"/>
      <c r="AP29" s="16"/>
      <c r="AQ29" s="17"/>
      <c r="AR29" s="18"/>
      <c r="AS29" s="102"/>
      <c r="BL29" s="58"/>
      <c r="BM29" s="58"/>
      <c r="BN29" s="58"/>
      <c r="BO29" s="58"/>
      <c r="BP29" s="58"/>
      <c r="BQ29" s="58"/>
    </row>
    <row r="30" spans="1:69" ht="13.5" thickBot="1">
      <c r="A30" s="99"/>
      <c r="B30" s="32"/>
      <c r="C30" s="31"/>
      <c r="D30" s="19"/>
      <c r="E30" s="45"/>
      <c r="F30" s="46"/>
      <c r="G30" s="47" t="s">
        <v>33</v>
      </c>
      <c r="H30" s="74"/>
      <c r="I30" s="74"/>
      <c r="J30" s="74"/>
      <c r="K30" s="108"/>
      <c r="L30" s="74"/>
      <c r="M30" s="74"/>
      <c r="N30" s="74"/>
      <c r="O30" s="131"/>
      <c r="P30" s="75">
        <f>SUM(H30:O30)</f>
        <v>0</v>
      </c>
      <c r="S30" s="32"/>
      <c r="T30" s="31"/>
      <c r="U30" s="16"/>
      <c r="V30" s="17"/>
      <c r="W30" s="100"/>
      <c r="X30" s="16"/>
      <c r="Y30" s="17"/>
      <c r="Z30" s="100"/>
      <c r="AA30" s="16"/>
      <c r="AB30" s="17"/>
      <c r="AC30" s="101"/>
      <c r="AD30" s="16"/>
      <c r="AE30" s="26"/>
      <c r="AF30" s="18"/>
      <c r="AG30" s="16"/>
      <c r="AH30" s="17"/>
      <c r="AI30" s="18"/>
      <c r="AJ30" s="16"/>
      <c r="AK30" s="17"/>
      <c r="AL30" s="18"/>
      <c r="AM30" s="16"/>
      <c r="AN30" s="17"/>
      <c r="AO30" s="18"/>
      <c r="AP30" s="16"/>
      <c r="AQ30" s="17"/>
      <c r="AR30" s="18"/>
      <c r="AS30" s="102"/>
      <c r="BL30" s="58"/>
      <c r="BM30" s="58"/>
      <c r="BN30" s="58"/>
      <c r="BO30" s="58"/>
      <c r="BP30" s="58"/>
      <c r="BQ30" s="58"/>
    </row>
  </sheetData>
  <autoFilter ref="A3:AU30"/>
  <mergeCells count="1">
    <mergeCell ref="AT2:AW2"/>
  </mergeCells>
  <printOptions/>
  <pageMargins left="0.46" right="0.16" top="0.22" bottom="0.27" header="0.17" footer="0.16"/>
  <pageSetup fitToHeight="1" fitToWidth="1" horizontalDpi="600" verticalDpi="600" orientation="landscape" paperSize="9" scale="44" r:id="rId2"/>
  <headerFooter alignWithMargins="0">
    <oddFooter>&amp;R&amp;"Arial CE,Kursywa"&amp;7wykonał : Janusz Szafarczyk   &amp;D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aradoszewska</dc:creator>
  <cp:keywords/>
  <dc:description/>
  <cp:lastModifiedBy>user</cp:lastModifiedBy>
  <cp:lastPrinted>2009-02-06T12:08:48Z</cp:lastPrinted>
  <dcterms:created xsi:type="dcterms:W3CDTF">2005-01-10T06:30:14Z</dcterms:created>
  <dcterms:modified xsi:type="dcterms:W3CDTF">2009-03-02T06:39:43Z</dcterms:modified>
  <cp:category/>
  <cp:version/>
  <cp:contentType/>
  <cp:contentStatus/>
</cp:coreProperties>
</file>