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I_ZIMNAR_2009_Dobrodzien" sheetId="1" r:id="rId1"/>
    <sheet name="I_ZIPNAR_2009_Dobrodzien" sheetId="2" r:id="rId2"/>
  </sheets>
  <definedNames>
    <definedName name="_xlnm._FilterDatabase" localSheetId="0" hidden="1">'I_ZIMNAR_2009_Dobrodzien'!$A$3:$AV$95</definedName>
    <definedName name="_xlnm._FilterDatabase" localSheetId="1" hidden="1">'I_ZIPNAR_2009_Dobrodzien'!$A$3:$AU$27</definedName>
    <definedName name="_xlnm.Print_Area" localSheetId="0">'I_ZIMNAR_2009_Dobrodzien'!$A$1:$U$95</definedName>
    <definedName name="_xlnm.Print_Area" localSheetId="1">'I_ZIPNAR_2009_Dobrodzien'!$A$1:$AO$27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<sst xmlns="http://schemas.openxmlformats.org/spreadsheetml/2006/main" count="581" uniqueCount="208">
  <si>
    <t>Rocznik</t>
  </si>
  <si>
    <t>Klub</t>
  </si>
  <si>
    <t>LP</t>
  </si>
  <si>
    <t>czas etapu</t>
  </si>
  <si>
    <t>średnia na 1 km</t>
  </si>
  <si>
    <t>Płeć</t>
  </si>
  <si>
    <t xml:space="preserve">                               ETAP EXTRA</t>
  </si>
  <si>
    <t>SUMA Etap I-VII</t>
  </si>
  <si>
    <t xml:space="preserve">                               ETAP I- 6 km</t>
  </si>
  <si>
    <t xml:space="preserve">                               ETAP II-6 km</t>
  </si>
  <si>
    <t xml:space="preserve">                               ETAP III-6 km</t>
  </si>
  <si>
    <t xml:space="preserve">                               ETAP IV-6 km</t>
  </si>
  <si>
    <t xml:space="preserve">                               ETAP V-6 km</t>
  </si>
  <si>
    <t xml:space="preserve">                               ETAP VI-6 km</t>
  </si>
  <si>
    <t xml:space="preserve">                               ETAP VII-6,2 km</t>
  </si>
  <si>
    <t>42,2 km</t>
  </si>
  <si>
    <t>NR Startowy</t>
  </si>
  <si>
    <t>Kategoria</t>
  </si>
  <si>
    <t>dystans</t>
  </si>
  <si>
    <t>6 km</t>
  </si>
  <si>
    <t xml:space="preserve">Suma </t>
  </si>
  <si>
    <t>M-ce na I</t>
  </si>
  <si>
    <t>M-ce na II</t>
  </si>
  <si>
    <t>M-ce na III</t>
  </si>
  <si>
    <t>M-ce na IV</t>
  </si>
  <si>
    <t>M-ce na V</t>
  </si>
  <si>
    <t>M-ce na VI</t>
  </si>
  <si>
    <t>M-ce na VII</t>
  </si>
  <si>
    <t>Przebiegniete km</t>
  </si>
  <si>
    <t>Debiutanci w maratonie</t>
  </si>
  <si>
    <t xml:space="preserve">średnia etapu na 1km </t>
  </si>
  <si>
    <t>czas generalnie</t>
  </si>
  <si>
    <t xml:space="preserve">przewaga nad sąsiadem </t>
  </si>
  <si>
    <t>w tym             Narciarze</t>
  </si>
  <si>
    <t>sporządził :Janusz Szafarczyk</t>
  </si>
  <si>
    <t>M-ce Extra</t>
  </si>
  <si>
    <t>ilość</t>
  </si>
  <si>
    <t>narciarze na etapach</t>
  </si>
  <si>
    <t>Uwaga : Etap extra nie wlicza się już do sumy</t>
  </si>
  <si>
    <t>Nazwisko i Imię</t>
  </si>
  <si>
    <t>Skończyli maraton poza konkursem</t>
  </si>
  <si>
    <t>czas maratonuetapu</t>
  </si>
  <si>
    <t>miejsce</t>
  </si>
  <si>
    <t>Nieukończyli etapu</t>
  </si>
  <si>
    <t>6,195 km</t>
  </si>
  <si>
    <t>18.01.09</t>
  </si>
  <si>
    <t>25.01.09</t>
  </si>
  <si>
    <t>01.02.09</t>
  </si>
  <si>
    <t>08.02.09</t>
  </si>
  <si>
    <t>15.02.09</t>
  </si>
  <si>
    <t>22.02.09</t>
  </si>
  <si>
    <t>01.03.09</t>
  </si>
  <si>
    <t>08.03.09</t>
  </si>
  <si>
    <t>2009-Osobostarty ogółem</t>
  </si>
  <si>
    <t>21,0975 km</t>
  </si>
  <si>
    <t>3 KM</t>
  </si>
  <si>
    <t>3,0975 KM</t>
  </si>
  <si>
    <t>Skończyli PÓŁMARATON poza konkursem</t>
  </si>
  <si>
    <t>M</t>
  </si>
  <si>
    <t>wiek</t>
  </si>
  <si>
    <t>Kat M</t>
  </si>
  <si>
    <t>Kat K</t>
  </si>
  <si>
    <t>ROK</t>
  </si>
  <si>
    <t>I Zimowy PÓŁMARATON na Raty Dobrodzień  18.01.2009 - 08.03.2009</t>
  </si>
  <si>
    <t>I Zimowy Maraton na Raty Dobrodzień  18.01.2009 - 08.03.2009</t>
  </si>
  <si>
    <t>Szwed Krzysztof</t>
  </si>
  <si>
    <t>Markowski Zbigniew</t>
  </si>
  <si>
    <t>Gołek Diana</t>
  </si>
  <si>
    <t>Górski Zbigniew</t>
  </si>
  <si>
    <t>WKB Meta Lubliniec</t>
  </si>
  <si>
    <t>Małek Janusz</t>
  </si>
  <si>
    <t>Dobrodzień</t>
  </si>
  <si>
    <t>K</t>
  </si>
  <si>
    <t>Bysiec Czesław</t>
  </si>
  <si>
    <t>Nowak Marek</t>
  </si>
  <si>
    <t>Start Dobrodzień</t>
  </si>
  <si>
    <t>Markiewicz Wiesław</t>
  </si>
  <si>
    <t>Żółwik Opole</t>
  </si>
  <si>
    <t>Markiewicz Sabina</t>
  </si>
  <si>
    <t>Kały</t>
  </si>
  <si>
    <t>Musiał Janina</t>
  </si>
  <si>
    <t>Grabiński Tomasz</t>
  </si>
  <si>
    <t>Pachuta Krzysztof</t>
  </si>
  <si>
    <t>Bieg Opolski</t>
  </si>
  <si>
    <t>Kurtz Joachim</t>
  </si>
  <si>
    <t>Koj Piotr</t>
  </si>
  <si>
    <t>Urbanek Tadeusz</t>
  </si>
  <si>
    <t>Pludry</t>
  </si>
  <si>
    <t>Urbanek Barbara</t>
  </si>
  <si>
    <t>Kardas Marianna</t>
  </si>
  <si>
    <t>Kardas Ruta</t>
  </si>
  <si>
    <t>Włodarz Józef</t>
  </si>
  <si>
    <t>Włodarz Gizela</t>
  </si>
  <si>
    <t>Urbanek Ewelina</t>
  </si>
  <si>
    <t>Sękowska Wiesława</t>
  </si>
  <si>
    <t>Ozimek</t>
  </si>
  <si>
    <t>Więckowski Paweł</t>
  </si>
  <si>
    <t>Tarnawski Magdalena</t>
  </si>
  <si>
    <t>Olesno</t>
  </si>
  <si>
    <t>Górska Weronika</t>
  </si>
  <si>
    <t>Jelonek Zenona</t>
  </si>
  <si>
    <t>Majba Janina</t>
  </si>
  <si>
    <t>Majba Barbara</t>
  </si>
  <si>
    <t>Skorupa Damian</t>
  </si>
  <si>
    <t>Maleska Janusz</t>
  </si>
  <si>
    <t>Jainta Dawid</t>
  </si>
  <si>
    <t>Dulski Daniel</t>
  </si>
  <si>
    <t>Markowski Adam</t>
  </si>
  <si>
    <t>Stalmach Leszek</t>
  </si>
  <si>
    <t>Bryła Aleksandra</t>
  </si>
  <si>
    <t>Szraucner Mirosław</t>
  </si>
  <si>
    <t>Zembroń Mariusz</t>
  </si>
  <si>
    <t>Sikora Grzegorz</t>
  </si>
  <si>
    <t>Pawonków</t>
  </si>
  <si>
    <t>Kucharczyk Tomasz</t>
  </si>
  <si>
    <t>Lissy Janusz</t>
  </si>
  <si>
    <t>Maruszczyk Dorota</t>
  </si>
  <si>
    <t>Gregotowicz Lidia</t>
  </si>
  <si>
    <t>Adamska Urszula</t>
  </si>
  <si>
    <t>Konik Andrzej</t>
  </si>
  <si>
    <t>Debiutanci w półmaratonie</t>
  </si>
  <si>
    <t>Włodarz-Kempa Alicja</t>
  </si>
  <si>
    <t>Rembielak Mariusz</t>
  </si>
  <si>
    <t>Koprek Edmund</t>
  </si>
  <si>
    <t>Skorupa Katarzyna</t>
  </si>
  <si>
    <t>Kolisz Andrzej</t>
  </si>
  <si>
    <t>Konik Irena</t>
  </si>
  <si>
    <t>Gawłowski Andrzej</t>
  </si>
  <si>
    <t>10 WPD Wrocław</t>
  </si>
  <si>
    <t>Grunwald 1411 Opole</t>
  </si>
  <si>
    <t>Krain Agata</t>
  </si>
  <si>
    <t>OSP Potępa</t>
  </si>
  <si>
    <t>Maciuch Bożena</t>
  </si>
  <si>
    <t>Cichoń Katarzyna</t>
  </si>
  <si>
    <t>Wildau Jessica</t>
  </si>
  <si>
    <t>Rzędowice</t>
  </si>
  <si>
    <t>Wildau Ewa</t>
  </si>
  <si>
    <t>Seget Urszula</t>
  </si>
  <si>
    <t>Krzywoń Sylwia</t>
  </si>
  <si>
    <t>Koj Lidia</t>
  </si>
  <si>
    <t>Lichota Krystyna</t>
  </si>
  <si>
    <t>Kocyba Henryk</t>
  </si>
  <si>
    <t>Świerc Marcin</t>
  </si>
  <si>
    <t>Lichota Rajmund</t>
  </si>
  <si>
    <t>Rodzaj Biegu</t>
  </si>
  <si>
    <t>B</t>
  </si>
  <si>
    <t>NW - Nordic Walking</t>
  </si>
  <si>
    <t xml:space="preserve">NW  </t>
  </si>
  <si>
    <t>B - Bieg</t>
  </si>
  <si>
    <t>Nordic Walking (1)</t>
  </si>
  <si>
    <t>suma lat</t>
  </si>
  <si>
    <t>średnia wieku</t>
  </si>
  <si>
    <t>NW</t>
  </si>
  <si>
    <t>r-k wg rzodzaju</t>
  </si>
  <si>
    <t>Nordic Walking (29)</t>
  </si>
  <si>
    <t>Kardas Krzysztof</t>
  </si>
  <si>
    <t>Stare Budkowice</t>
  </si>
  <si>
    <t>Koziol Sebastian</t>
  </si>
  <si>
    <t>Otrzonsek Manfred</t>
  </si>
  <si>
    <t>Otrzonsek Irena</t>
  </si>
  <si>
    <t>Jańta Anna</t>
  </si>
  <si>
    <t>Szemrowice</t>
  </si>
  <si>
    <t>Oliwa Urszula</t>
  </si>
  <si>
    <t>Konik Ryszard</t>
  </si>
  <si>
    <t>Adler Anna</t>
  </si>
  <si>
    <t>Makowczyce</t>
  </si>
  <si>
    <t>Koj Mateusz</t>
  </si>
  <si>
    <t>Szablicki Aleksy</t>
  </si>
  <si>
    <t>Dylong Andrzej</t>
  </si>
  <si>
    <t>Kapela Marek</t>
  </si>
  <si>
    <t>Kontny Lidia</t>
  </si>
  <si>
    <t>Dylong Brygida</t>
  </si>
  <si>
    <t>w tym :   Kobiety (3)</t>
  </si>
  <si>
    <t>Pilarska Karolina</t>
  </si>
  <si>
    <t>Rosiński Zbigniew</t>
  </si>
  <si>
    <t>Pacan Krzysztof</t>
  </si>
  <si>
    <t>Konik Gabriela</t>
  </si>
  <si>
    <t>Kler Sebastian</t>
  </si>
  <si>
    <t>Wyderka Jennifer</t>
  </si>
  <si>
    <t>Setkowicz Rafał</t>
  </si>
  <si>
    <t>Maratończyk Dobrodzień</t>
  </si>
  <si>
    <t>Duda Kamil</t>
  </si>
  <si>
    <t>Mika Patryk</t>
  </si>
  <si>
    <t>Maratończyk Dobrodziń</t>
  </si>
  <si>
    <t>Fryc Paweł</t>
  </si>
  <si>
    <t>Żyta Artur</t>
  </si>
  <si>
    <t>Broncel Zbigniew</t>
  </si>
  <si>
    <t>Kubiciel Krystian</t>
  </si>
  <si>
    <t>Koziol Krzysztof</t>
  </si>
  <si>
    <t>Petryk Adam</t>
  </si>
  <si>
    <t>Lubecko</t>
  </si>
  <si>
    <t>Wieszołek Grzegorz</t>
  </si>
  <si>
    <t>Razem 12 osób startowało przynajmniej 1 raz</t>
  </si>
  <si>
    <t>Gosławice</t>
  </si>
  <si>
    <t>Razem 81 osób startowało przynajmniej 1 raz</t>
  </si>
  <si>
    <t>4/1.</t>
  </si>
  <si>
    <t>11/2.</t>
  </si>
  <si>
    <t>30/3.</t>
  </si>
  <si>
    <t>36/4.</t>
  </si>
  <si>
    <t>w tym :        Kobiety (36)</t>
  </si>
  <si>
    <t>Rekord Trasy (M)</t>
  </si>
  <si>
    <t>Rekord Trasy (K)</t>
  </si>
  <si>
    <t>Świerc Marcin 0:21:11</t>
  </si>
  <si>
    <t>Pilarska Karolina 0:23:45</t>
  </si>
  <si>
    <t>II Etap 2009</t>
  </si>
  <si>
    <t>IV Etap 2009</t>
  </si>
  <si>
    <t>Bryła Aleksandra 0:13:22</t>
  </si>
  <si>
    <t>Zembroń Mariusz 0:10:27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</si>
</sst>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h:mm:ss"/>
    <numFmt numFmtId="169" formatCode="[h]:mm:ss;@"/>
    <numFmt numFmtId="170" formatCode="#,##0\ &quot;zł&quot;"/>
    <numFmt numFmtId="171" formatCode="0.000"/>
    <numFmt numFmtId="172" formatCode="#,##0.0"/>
    <numFmt numFmtId="173" formatCode="0.000000"/>
    <numFmt numFmtId="174" formatCode="0.00000"/>
    <numFmt numFmtId="175" formatCode="0.0000"/>
  </numFmts>
  <fonts count="64">
    <font>
      <sz val="10"/>
      <name val="Arial CE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10"/>
      <name val="Verdana"/>
      <family val="2"/>
    </font>
    <font>
      <b/>
      <sz val="13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i/>
      <sz val="8"/>
      <name val="Verdana"/>
      <family val="2"/>
    </font>
    <font>
      <sz val="14.25"/>
      <name val="Arial CE"/>
      <family val="2"/>
    </font>
    <font>
      <b/>
      <sz val="22.25"/>
      <name val="Arial CE"/>
      <family val="0"/>
    </font>
    <font>
      <b/>
      <sz val="18.5"/>
      <name val="Arial CE"/>
      <family val="0"/>
    </font>
    <font>
      <sz val="18.5"/>
      <name val="Arial CE"/>
      <family val="0"/>
    </font>
    <font>
      <b/>
      <sz val="23.25"/>
      <name val="Arial CE"/>
      <family val="0"/>
    </font>
    <font>
      <b/>
      <sz val="21.25"/>
      <name val="Arial CE"/>
      <family val="0"/>
    </font>
    <font>
      <sz val="21.25"/>
      <name val="Arial CE"/>
      <family val="0"/>
    </font>
    <font>
      <sz val="19.25"/>
      <name val="Arial CE"/>
      <family val="0"/>
    </font>
    <font>
      <b/>
      <sz val="19"/>
      <name val="Arial CE"/>
      <family val="0"/>
    </font>
    <font>
      <sz val="8"/>
      <name val="Tahoma"/>
      <family val="2"/>
    </font>
    <font>
      <sz val="8"/>
      <color indexed="18"/>
      <name val="Verdana"/>
      <family val="2"/>
    </font>
    <font>
      <b/>
      <sz val="8"/>
      <color indexed="18"/>
      <name val="Verdana"/>
      <family val="2"/>
    </font>
    <font>
      <i/>
      <sz val="7"/>
      <name val="Verdan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7.5"/>
      <name val="Verdana"/>
      <family val="2"/>
    </font>
    <font>
      <b/>
      <sz val="10"/>
      <color indexed="10"/>
      <name val="Arial CE"/>
      <family val="0"/>
    </font>
    <font>
      <i/>
      <sz val="6"/>
      <name val="Verdana"/>
      <family val="2"/>
    </font>
    <font>
      <sz val="12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i/>
      <sz val="14"/>
      <name val="Arial CE"/>
      <family val="0"/>
    </font>
    <font>
      <sz val="14"/>
      <name val="Arial CE"/>
      <family val="0"/>
    </font>
    <font>
      <b/>
      <sz val="14.75"/>
      <name val="Arial CE"/>
      <family val="0"/>
    </font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8"/>
      <name val="Arial CE"/>
      <family val="2"/>
    </font>
    <font>
      <b/>
      <sz val="19.25"/>
      <name val="Arial CE"/>
      <family val="0"/>
    </font>
    <font>
      <b/>
      <sz val="17.25"/>
      <name val="Arial CE"/>
      <family val="0"/>
    </font>
    <font>
      <b/>
      <sz val="9"/>
      <color indexed="18"/>
      <name val="Arial"/>
      <family val="0"/>
    </font>
    <font>
      <sz val="10"/>
      <name val="Verdana"/>
      <family val="2"/>
    </font>
    <font>
      <b/>
      <sz val="8"/>
      <color indexed="19"/>
      <name val="Verdana"/>
      <family val="2"/>
    </font>
    <font>
      <sz val="8"/>
      <color indexed="19"/>
      <name val="Verdana"/>
      <family val="2"/>
    </font>
    <font>
      <sz val="10"/>
      <color indexed="19"/>
      <name val="Arial CE"/>
      <family val="0"/>
    </font>
    <font>
      <i/>
      <sz val="8"/>
      <color indexed="62"/>
      <name val="Verdana"/>
      <family val="2"/>
    </font>
    <font>
      <i/>
      <sz val="8"/>
      <color indexed="62"/>
      <name val="Arial"/>
      <family val="2"/>
    </font>
    <font>
      <i/>
      <sz val="10"/>
      <color indexed="62"/>
      <name val="Arial CE"/>
      <family val="0"/>
    </font>
    <font>
      <i/>
      <sz val="9"/>
      <color indexed="62"/>
      <name val="Arial"/>
      <family val="2"/>
    </font>
    <font>
      <i/>
      <sz val="10"/>
      <color indexed="62"/>
      <name val="Arial"/>
      <family val="2"/>
    </font>
    <font>
      <sz val="8"/>
      <color indexed="10"/>
      <name val="Verdana"/>
      <family val="2"/>
    </font>
    <font>
      <sz val="8"/>
      <color indexed="10"/>
      <name val="Arial"/>
      <family val="2"/>
    </font>
    <font>
      <sz val="10"/>
      <color indexed="10"/>
      <name val="Arial CE"/>
      <family val="0"/>
    </font>
    <font>
      <sz val="9"/>
      <color indexed="10"/>
      <name val="Arial"/>
      <family val="2"/>
    </font>
    <font>
      <sz val="10"/>
      <color indexed="10"/>
      <name val="Arial"/>
      <family val="2"/>
    </font>
    <font>
      <i/>
      <sz val="8"/>
      <color indexed="10"/>
      <name val="Verdana"/>
      <family val="2"/>
    </font>
    <font>
      <i/>
      <sz val="8"/>
      <color indexed="10"/>
      <name val="Arial"/>
      <family val="2"/>
    </font>
    <font>
      <i/>
      <sz val="10"/>
      <color indexed="10"/>
      <name val="Arial CE"/>
      <family val="0"/>
    </font>
    <font>
      <i/>
      <sz val="10"/>
      <color indexed="10"/>
      <name val="Arial"/>
      <family val="2"/>
    </font>
    <font>
      <i/>
      <sz val="9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Arial CE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9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4" fillId="0" borderId="0">
      <alignment/>
      <protection/>
    </xf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5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Fill="1" applyBorder="1" applyAlignment="1">
      <alignment horizontal="right" wrapText="1"/>
    </xf>
    <xf numFmtId="0" fontId="2" fillId="0" borderId="0" xfId="0" applyFont="1" applyAlignment="1">
      <alignment horizontal="right"/>
    </xf>
    <xf numFmtId="46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21" fontId="1" fillId="0" borderId="0" xfId="0" applyNumberFormat="1" applyFont="1" applyFill="1" applyBorder="1" applyAlignment="1">
      <alignment horizontal="center"/>
    </xf>
    <xf numFmtId="46" fontId="8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8" fontId="2" fillId="0" borderId="0" xfId="0" applyNumberFormat="1" applyFont="1" applyAlignment="1">
      <alignment horizontal="center"/>
    </xf>
    <xf numFmtId="168" fontId="5" fillId="0" borderId="1" xfId="0" applyNumberFormat="1" applyFont="1" applyFill="1" applyBorder="1" applyAlignment="1">
      <alignment horizontal="center" wrapText="1"/>
    </xf>
    <xf numFmtId="168" fontId="6" fillId="0" borderId="3" xfId="0" applyNumberFormat="1" applyFont="1" applyFill="1" applyBorder="1" applyAlignment="1">
      <alignment horizontal="center" wrapText="1"/>
    </xf>
    <xf numFmtId="3" fontId="2" fillId="0" borderId="0" xfId="0" applyNumberFormat="1" applyFont="1" applyAlignment="1">
      <alignment horizontal="center"/>
    </xf>
    <xf numFmtId="3" fontId="6" fillId="0" borderId="2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/>
    </xf>
    <xf numFmtId="168" fontId="1" fillId="2" borderId="2" xfId="0" applyNumberFormat="1" applyFont="1" applyFill="1" applyBorder="1" applyAlignment="1">
      <alignment horizontal="center" wrapText="1"/>
    </xf>
    <xf numFmtId="168" fontId="5" fillId="2" borderId="5" xfId="0" applyNumberFormat="1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7" xfId="0" applyFont="1" applyFill="1" applyBorder="1" applyAlignment="1">
      <alignment/>
    </xf>
    <xf numFmtId="0" fontId="9" fillId="0" borderId="7" xfId="0" applyFont="1" applyFill="1" applyBorder="1" applyAlignment="1">
      <alignment horizontal="right"/>
    </xf>
    <xf numFmtId="0" fontId="9" fillId="0" borderId="8" xfId="0" applyFont="1" applyFill="1" applyBorder="1" applyAlignment="1">
      <alignment/>
    </xf>
    <xf numFmtId="0" fontId="3" fillId="0" borderId="9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" fontId="8" fillId="0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168" fontId="8" fillId="0" borderId="12" xfId="0" applyNumberFormat="1" applyFont="1" applyFill="1" applyBorder="1" applyAlignment="1">
      <alignment horizontal="center"/>
    </xf>
    <xf numFmtId="168" fontId="2" fillId="0" borderId="12" xfId="0" applyNumberFormat="1" applyFont="1" applyBorder="1" applyAlignment="1">
      <alignment horizontal="center"/>
    </xf>
    <xf numFmtId="168" fontId="20" fillId="0" borderId="13" xfId="0" applyNumberFormat="1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right"/>
    </xf>
    <xf numFmtId="46" fontId="8" fillId="2" borderId="16" xfId="0" applyNumberFormat="1" applyFont="1" applyFill="1" applyBorder="1" applyAlignment="1">
      <alignment horizontal="center"/>
    </xf>
    <xf numFmtId="168" fontId="8" fillId="2" borderId="16" xfId="0" applyNumberFormat="1" applyFont="1" applyFill="1" applyBorder="1" applyAlignment="1">
      <alignment horizontal="center"/>
    </xf>
    <xf numFmtId="1" fontId="8" fillId="2" borderId="16" xfId="0" applyNumberFormat="1" applyFont="1" applyFill="1" applyBorder="1" applyAlignment="1">
      <alignment horizontal="center"/>
    </xf>
    <xf numFmtId="21" fontId="8" fillId="2" borderId="16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46" fontId="0" fillId="0" borderId="0" xfId="0" applyNumberFormat="1" applyAlignment="1">
      <alignment/>
    </xf>
    <xf numFmtId="0" fontId="5" fillId="2" borderId="19" xfId="0" applyFont="1" applyFill="1" applyBorder="1" applyAlignment="1">
      <alignment horizontal="center" wrapText="1"/>
    </xf>
    <xf numFmtId="46" fontId="1" fillId="2" borderId="15" xfId="0" applyNumberFormat="1" applyFont="1" applyFill="1" applyBorder="1" applyAlignment="1">
      <alignment horizontal="center"/>
    </xf>
    <xf numFmtId="1" fontId="1" fillId="2" borderId="16" xfId="0" applyNumberFormat="1" applyFont="1" applyFill="1" applyBorder="1" applyAlignment="1">
      <alignment horizontal="center"/>
    </xf>
    <xf numFmtId="21" fontId="1" fillId="2" borderId="16" xfId="0" applyNumberFormat="1" applyFont="1" applyFill="1" applyBorder="1" applyAlignment="1">
      <alignment horizontal="center"/>
    </xf>
    <xf numFmtId="46" fontId="1" fillId="2" borderId="16" xfId="0" applyNumberFormat="1" applyFont="1" applyFill="1" applyBorder="1" applyAlignment="1">
      <alignment horizontal="center"/>
    </xf>
    <xf numFmtId="3" fontId="1" fillId="2" borderId="16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20" fontId="5" fillId="0" borderId="22" xfId="0" applyNumberFormat="1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2" borderId="24" xfId="0" applyFont="1" applyFill="1" applyBorder="1" applyAlignment="1">
      <alignment horizontal="center"/>
    </xf>
    <xf numFmtId="21" fontId="7" fillId="2" borderId="25" xfId="0" applyNumberFormat="1" applyFont="1" applyFill="1" applyBorder="1" applyAlignment="1">
      <alignment horizontal="center"/>
    </xf>
    <xf numFmtId="46" fontId="1" fillId="2" borderId="26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21" fontId="2" fillId="2" borderId="16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right" wrapText="1"/>
    </xf>
    <xf numFmtId="0" fontId="6" fillId="0" borderId="27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28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right" wrapText="1"/>
    </xf>
    <xf numFmtId="0" fontId="2" fillId="0" borderId="5" xfId="0" applyFont="1" applyFill="1" applyBorder="1" applyAlignment="1">
      <alignment wrapText="1"/>
    </xf>
    <xf numFmtId="0" fontId="2" fillId="0" borderId="18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 wrapText="1"/>
    </xf>
    <xf numFmtId="3" fontId="6" fillId="0" borderId="29" xfId="0" applyNumberFormat="1" applyFont="1" applyFill="1" applyBorder="1" applyAlignment="1">
      <alignment horizontal="center" wrapText="1"/>
    </xf>
    <xf numFmtId="0" fontId="27" fillId="4" borderId="0" xfId="0" applyFont="1" applyFill="1" applyBorder="1" applyAlignment="1">
      <alignment horizontal="left"/>
    </xf>
    <xf numFmtId="0" fontId="9" fillId="4" borderId="0" xfId="0" applyFont="1" applyFill="1" applyBorder="1" applyAlignment="1">
      <alignment horizontal="center"/>
    </xf>
    <xf numFmtId="0" fontId="9" fillId="4" borderId="30" xfId="0" applyFont="1" applyFill="1" applyBorder="1" applyAlignment="1">
      <alignment/>
    </xf>
    <xf numFmtId="21" fontId="2" fillId="2" borderId="31" xfId="0" applyNumberFormat="1" applyFont="1" applyFill="1" applyBorder="1" applyAlignment="1">
      <alignment horizontal="center" wrapText="1"/>
    </xf>
    <xf numFmtId="167" fontId="2" fillId="2" borderId="20" xfId="0" applyNumberFormat="1" applyFont="1" applyFill="1" applyBorder="1" applyAlignment="1">
      <alignment horizontal="center" wrapText="1"/>
    </xf>
    <xf numFmtId="21" fontId="2" fillId="2" borderId="32" xfId="0" applyNumberFormat="1" applyFont="1" applyFill="1" applyBorder="1" applyAlignment="1">
      <alignment horizontal="center"/>
    </xf>
    <xf numFmtId="21" fontId="2" fillId="2" borderId="33" xfId="0" applyNumberFormat="1" applyFont="1" applyFill="1" applyBorder="1" applyAlignment="1">
      <alignment horizontal="center" wrapText="1"/>
    </xf>
    <xf numFmtId="168" fontId="2" fillId="2" borderId="34" xfId="0" applyNumberFormat="1" applyFont="1" applyFill="1" applyBorder="1" applyAlignment="1">
      <alignment horizontal="center" wrapText="1"/>
    </xf>
    <xf numFmtId="167" fontId="2" fillId="2" borderId="35" xfId="0" applyNumberFormat="1" applyFont="1" applyFill="1" applyBorder="1" applyAlignment="1">
      <alignment horizontal="center" wrapText="1"/>
    </xf>
    <xf numFmtId="21" fontId="2" fillId="2" borderId="36" xfId="0" applyNumberFormat="1" applyFont="1" applyFill="1" applyBorder="1" applyAlignment="1">
      <alignment horizontal="center"/>
    </xf>
    <xf numFmtId="167" fontId="2" fillId="2" borderId="16" xfId="0" applyNumberFormat="1" applyFont="1" applyFill="1" applyBorder="1" applyAlignment="1">
      <alignment horizontal="center" wrapText="1"/>
    </xf>
    <xf numFmtId="21" fontId="2" fillId="2" borderId="25" xfId="0" applyNumberFormat="1" applyFont="1" applyFill="1" applyBorder="1" applyAlignment="1">
      <alignment horizontal="center"/>
    </xf>
    <xf numFmtId="21" fontId="2" fillId="0" borderId="15" xfId="0" applyNumberFormat="1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left"/>
    </xf>
    <xf numFmtId="21" fontId="7" fillId="0" borderId="0" xfId="0" applyNumberFormat="1" applyFont="1" applyFill="1" applyBorder="1" applyAlignment="1">
      <alignment horizontal="center"/>
    </xf>
    <xf numFmtId="21" fontId="2" fillId="0" borderId="0" xfId="0" applyNumberFormat="1" applyFont="1" applyFill="1" applyBorder="1" applyAlignment="1">
      <alignment horizontal="center"/>
    </xf>
    <xf numFmtId="46" fontId="0" fillId="0" borderId="0" xfId="0" applyNumberFormat="1" applyFill="1" applyAlignment="1">
      <alignment/>
    </xf>
    <xf numFmtId="20" fontId="5" fillId="2" borderId="2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1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Border="1" applyAlignment="1">
      <alignment/>
    </xf>
    <xf numFmtId="171" fontId="25" fillId="2" borderId="16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center"/>
    </xf>
    <xf numFmtId="0" fontId="6" fillId="5" borderId="37" xfId="0" applyFont="1" applyFill="1" applyBorder="1" applyAlignment="1">
      <alignment horizontal="center" wrapText="1"/>
    </xf>
    <xf numFmtId="0" fontId="6" fillId="5" borderId="38" xfId="0" applyFont="1" applyFill="1" applyBorder="1" applyAlignment="1">
      <alignment horizontal="center" wrapText="1"/>
    </xf>
    <xf numFmtId="21" fontId="2" fillId="0" borderId="33" xfId="0" applyNumberFormat="1" applyFont="1" applyFill="1" applyBorder="1" applyAlignment="1">
      <alignment horizontal="center" wrapText="1"/>
    </xf>
    <xf numFmtId="21" fontId="35" fillId="0" borderId="22" xfId="18" applyNumberFormat="1" applyFont="1" applyFill="1" applyBorder="1" applyAlignment="1">
      <alignment horizontal="center" vertical="center"/>
      <protection/>
    </xf>
    <xf numFmtId="21" fontId="35" fillId="0" borderId="38" xfId="18" applyNumberFormat="1" applyFont="1" applyFill="1" applyBorder="1" applyAlignment="1">
      <alignment horizontal="center" vertical="center"/>
      <protection/>
    </xf>
    <xf numFmtId="21" fontId="2" fillId="0" borderId="9" xfId="0" applyNumberFormat="1" applyFont="1" applyFill="1" applyBorder="1" applyAlignment="1">
      <alignment horizontal="center" wrapText="1"/>
    </xf>
    <xf numFmtId="21" fontId="35" fillId="0" borderId="39" xfId="18" applyNumberFormat="1" applyFont="1" applyFill="1" applyBorder="1" applyAlignment="1">
      <alignment horizontal="center" vertical="center"/>
      <protection/>
    </xf>
    <xf numFmtId="21" fontId="35" fillId="0" borderId="35" xfId="18" applyNumberFormat="1" applyFont="1" applyFill="1" applyBorder="1" applyAlignment="1">
      <alignment horizontal="center" vertical="center"/>
      <protection/>
    </xf>
    <xf numFmtId="0" fontId="2" fillId="5" borderId="40" xfId="0" applyFont="1" applyFill="1" applyBorder="1" applyAlignment="1">
      <alignment horizontal="right"/>
    </xf>
    <xf numFmtId="167" fontId="1" fillId="2" borderId="16" xfId="0" applyNumberFormat="1" applyFont="1" applyFill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167" fontId="1" fillId="0" borderId="43" xfId="0" applyNumberFormat="1" applyFont="1" applyBorder="1" applyAlignment="1">
      <alignment horizontal="center"/>
    </xf>
    <xf numFmtId="20" fontId="5" fillId="0" borderId="43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" fillId="0" borderId="22" xfId="0" applyFont="1" applyFill="1" applyBorder="1" applyAlignment="1">
      <alignment horizontal="right" wrapText="1"/>
    </xf>
    <xf numFmtId="0" fontId="2" fillId="0" borderId="22" xfId="0" applyFont="1" applyFill="1" applyBorder="1" applyAlignment="1">
      <alignment wrapText="1"/>
    </xf>
    <xf numFmtId="0" fontId="2" fillId="0" borderId="45" xfId="0" applyFont="1" applyFill="1" applyBorder="1" applyAlignment="1">
      <alignment wrapText="1"/>
    </xf>
    <xf numFmtId="0" fontId="2" fillId="0" borderId="22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wrapText="1"/>
    </xf>
    <xf numFmtId="1" fontId="2" fillId="0" borderId="11" xfId="0" applyNumberFormat="1" applyFont="1" applyFill="1" applyBorder="1" applyAlignment="1">
      <alignment horizontal="center" wrapText="1"/>
    </xf>
    <xf numFmtId="21" fontId="2" fillId="0" borderId="43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right" wrapText="1"/>
    </xf>
    <xf numFmtId="0" fontId="2" fillId="0" borderId="46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horizontal="right" wrapText="1"/>
    </xf>
    <xf numFmtId="0" fontId="2" fillId="0" borderId="47" xfId="0" applyFont="1" applyFill="1" applyBorder="1" applyAlignment="1">
      <alignment wrapText="1"/>
    </xf>
    <xf numFmtId="0" fontId="2" fillId="0" borderId="20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wrapText="1"/>
    </xf>
    <xf numFmtId="21" fontId="35" fillId="0" borderId="48" xfId="18" applyNumberFormat="1" applyFont="1" applyFill="1" applyBorder="1" applyAlignment="1">
      <alignment horizontal="center" wrapText="1"/>
      <protection/>
    </xf>
    <xf numFmtId="1" fontId="2" fillId="0" borderId="49" xfId="0" applyNumberFormat="1" applyFont="1" applyFill="1" applyBorder="1" applyAlignment="1">
      <alignment horizontal="center" wrapText="1"/>
    </xf>
    <xf numFmtId="21" fontId="2" fillId="0" borderId="32" xfId="0" applyNumberFormat="1" applyFont="1" applyFill="1" applyBorder="1" applyAlignment="1">
      <alignment horizontal="center"/>
    </xf>
    <xf numFmtId="21" fontId="35" fillId="0" borderId="39" xfId="18" applyNumberFormat="1" applyFont="1" applyFill="1" applyBorder="1" applyAlignment="1">
      <alignment horizontal="center" wrapText="1"/>
      <protection/>
    </xf>
    <xf numFmtId="21" fontId="2" fillId="0" borderId="31" xfId="0" applyNumberFormat="1" applyFont="1" applyFill="1" applyBorder="1" applyAlignment="1">
      <alignment horizontal="center" wrapText="1"/>
    </xf>
    <xf numFmtId="168" fontId="2" fillId="0" borderId="31" xfId="0" applyNumberFormat="1" applyFont="1" applyFill="1" applyBorder="1" applyAlignment="1">
      <alignment horizontal="center" wrapText="1"/>
    </xf>
    <xf numFmtId="21" fontId="2" fillId="0" borderId="36" xfId="0" applyNumberFormat="1" applyFont="1" applyFill="1" applyBorder="1" applyAlignment="1">
      <alignment horizontal="center"/>
    </xf>
    <xf numFmtId="171" fontId="2" fillId="0" borderId="49" xfId="0" applyNumberFormat="1" applyFont="1" applyFill="1" applyBorder="1" applyAlignment="1">
      <alignment horizontal="center" wrapText="1"/>
    </xf>
    <xf numFmtId="21" fontId="2" fillId="0" borderId="39" xfId="0" applyNumberFormat="1" applyFont="1" applyFill="1" applyBorder="1" applyAlignment="1">
      <alignment horizontal="center" wrapText="1"/>
    </xf>
    <xf numFmtId="167" fontId="2" fillId="0" borderId="49" xfId="0" applyNumberFormat="1" applyFont="1" applyFill="1" applyBorder="1" applyAlignment="1">
      <alignment horizontal="center" wrapText="1"/>
    </xf>
    <xf numFmtId="0" fontId="34" fillId="0" borderId="0" xfId="18" applyFont="1" applyFill="1" applyBorder="1" applyAlignment="1">
      <alignment horizontal="center" vertical="center"/>
      <protection/>
    </xf>
    <xf numFmtId="0" fontId="2" fillId="0" borderId="33" xfId="0" applyFont="1" applyFill="1" applyBorder="1" applyAlignment="1">
      <alignment horizontal="right" wrapText="1"/>
    </xf>
    <xf numFmtId="0" fontId="2" fillId="0" borderId="34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wrapText="1"/>
    </xf>
    <xf numFmtId="0" fontId="2" fillId="0" borderId="35" xfId="0" applyFont="1" applyFill="1" applyBorder="1" applyAlignment="1">
      <alignment horizontal="right" wrapText="1"/>
    </xf>
    <xf numFmtId="0" fontId="2" fillId="0" borderId="50" xfId="0" applyFont="1" applyFill="1" applyBorder="1" applyAlignment="1">
      <alignment wrapText="1"/>
    </xf>
    <xf numFmtId="0" fontId="2" fillId="0" borderId="35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wrapText="1"/>
    </xf>
    <xf numFmtId="1" fontId="2" fillId="0" borderId="51" xfId="0" applyNumberFormat="1" applyFont="1" applyFill="1" applyBorder="1" applyAlignment="1">
      <alignment horizontal="center" wrapText="1"/>
    </xf>
    <xf numFmtId="168" fontId="2" fillId="0" borderId="33" xfId="0" applyNumberFormat="1" applyFont="1" applyFill="1" applyBorder="1" applyAlignment="1">
      <alignment horizontal="center" wrapText="1"/>
    </xf>
    <xf numFmtId="171" fontId="2" fillId="0" borderId="51" xfId="0" applyNumberFormat="1" applyFont="1" applyFill="1" applyBorder="1" applyAlignment="1">
      <alignment horizontal="center" wrapText="1"/>
    </xf>
    <xf numFmtId="167" fontId="2" fillId="0" borderId="51" xfId="0" applyNumberFormat="1" applyFont="1" applyFill="1" applyBorder="1" applyAlignment="1">
      <alignment horizontal="center" wrapText="1"/>
    </xf>
    <xf numFmtId="0" fontId="34" fillId="0" borderId="0" xfId="18" applyFont="1" applyFill="1" applyBorder="1" applyAlignment="1">
      <alignment wrapText="1"/>
      <protection/>
    </xf>
    <xf numFmtId="0" fontId="34" fillId="0" borderId="0" xfId="18" applyFont="1" applyFill="1" applyBorder="1" applyAlignment="1">
      <alignment horizontal="center" wrapText="1"/>
      <protection/>
    </xf>
    <xf numFmtId="21" fontId="34" fillId="0" borderId="0" xfId="18" applyNumberFormat="1" applyFont="1" applyFill="1" applyBorder="1" applyAlignment="1">
      <alignment horizontal="center" wrapText="1"/>
      <protection/>
    </xf>
    <xf numFmtId="170" fontId="34" fillId="0" borderId="0" xfId="18" applyNumberFormat="1" applyFont="1" applyFill="1" applyBorder="1" applyAlignment="1">
      <alignment horizontal="center" vertical="center" wrapText="1"/>
      <protection/>
    </xf>
    <xf numFmtId="0" fontId="2" fillId="0" borderId="52" xfId="0" applyFont="1" applyFill="1" applyBorder="1" applyAlignment="1">
      <alignment horizontal="center" wrapText="1"/>
    </xf>
    <xf numFmtId="21" fontId="2" fillId="0" borderId="22" xfId="0" applyNumberFormat="1" applyFont="1" applyFill="1" applyBorder="1" applyAlignment="1">
      <alignment horizontal="center" wrapText="1"/>
    </xf>
    <xf numFmtId="0" fontId="34" fillId="0" borderId="0" xfId="18" applyFont="1" applyFill="1" applyBorder="1" applyAlignment="1">
      <alignment wrapText="1"/>
      <protection/>
    </xf>
    <xf numFmtId="0" fontId="34" fillId="0" borderId="0" xfId="18" applyFont="1" applyFill="1" applyBorder="1" applyAlignment="1">
      <alignment horizontal="center" wrapText="1"/>
      <protection/>
    </xf>
    <xf numFmtId="21" fontId="34" fillId="0" borderId="0" xfId="18" applyNumberFormat="1" applyFont="1" applyFill="1" applyBorder="1" applyAlignment="1">
      <alignment horizontal="center" wrapText="1"/>
      <protection/>
    </xf>
    <xf numFmtId="0" fontId="34" fillId="0" borderId="0" xfId="18" applyNumberFormat="1" applyFont="1" applyFill="1" applyBorder="1" applyAlignment="1">
      <alignment horizontal="center" wrapText="1"/>
      <protection/>
    </xf>
    <xf numFmtId="21" fontId="2" fillId="0" borderId="38" xfId="0" applyNumberFormat="1" applyFont="1" applyFill="1" applyBorder="1" applyAlignment="1">
      <alignment horizontal="center" wrapText="1"/>
    </xf>
    <xf numFmtId="167" fontId="2" fillId="0" borderId="34" xfId="0" applyNumberFormat="1" applyFont="1" applyFill="1" applyBorder="1" applyAlignment="1">
      <alignment horizontal="center" wrapText="1"/>
    </xf>
    <xf numFmtId="168" fontId="2" fillId="0" borderId="9" xfId="0" applyNumberFormat="1" applyFont="1" applyFill="1" applyBorder="1" applyAlignment="1">
      <alignment horizontal="center" wrapText="1"/>
    </xf>
    <xf numFmtId="21" fontId="2" fillId="0" borderId="53" xfId="0" applyNumberFormat="1" applyFont="1" applyFill="1" applyBorder="1" applyAlignment="1">
      <alignment horizontal="center" wrapText="1"/>
    </xf>
    <xf numFmtId="167" fontId="2" fillId="0" borderId="52" xfId="0" applyNumberFormat="1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wrapText="1"/>
    </xf>
    <xf numFmtId="21" fontId="2" fillId="2" borderId="15" xfId="0" applyNumberFormat="1" applyFont="1" applyFill="1" applyBorder="1" applyAlignment="1">
      <alignment horizontal="center" wrapText="1"/>
    </xf>
    <xf numFmtId="168" fontId="2" fillId="2" borderId="26" xfId="0" applyNumberFormat="1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right" wrapText="1"/>
    </xf>
    <xf numFmtId="0" fontId="2" fillId="0" borderId="54" xfId="0" applyFont="1" applyFill="1" applyBorder="1" applyAlignment="1">
      <alignment wrapText="1"/>
    </xf>
    <xf numFmtId="0" fontId="2" fillId="0" borderId="55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wrapText="1"/>
    </xf>
    <xf numFmtId="0" fontId="2" fillId="0" borderId="54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wrapText="1"/>
    </xf>
    <xf numFmtId="21" fontId="35" fillId="0" borderId="56" xfId="18" applyNumberFormat="1" applyFont="1" applyFill="1" applyBorder="1" applyAlignment="1">
      <alignment horizontal="center" wrapText="1"/>
      <protection/>
    </xf>
    <xf numFmtId="1" fontId="2" fillId="0" borderId="14" xfId="0" applyNumberFormat="1" applyFont="1" applyFill="1" applyBorder="1" applyAlignment="1">
      <alignment horizontal="center" wrapText="1"/>
    </xf>
    <xf numFmtId="21" fontId="2" fillId="0" borderId="25" xfId="0" applyNumberFormat="1" applyFont="1" applyFill="1" applyBorder="1" applyAlignment="1">
      <alignment horizontal="center"/>
    </xf>
    <xf numFmtId="21" fontId="35" fillId="0" borderId="57" xfId="18" applyNumberFormat="1" applyFont="1" applyFill="1" applyBorder="1" applyAlignment="1">
      <alignment horizontal="center" wrapText="1"/>
      <protection/>
    </xf>
    <xf numFmtId="168" fontId="2" fillId="0" borderId="15" xfId="0" applyNumberFormat="1" applyFont="1" applyFill="1" applyBorder="1" applyAlignment="1">
      <alignment horizontal="center" wrapText="1"/>
    </xf>
    <xf numFmtId="21" fontId="35" fillId="0" borderId="57" xfId="18" applyNumberFormat="1" applyFont="1" applyFill="1" applyBorder="1" applyAlignment="1">
      <alignment horizontal="center" vertical="center"/>
      <protection/>
    </xf>
    <xf numFmtId="21" fontId="2" fillId="0" borderId="58" xfId="0" applyNumberFormat="1" applyFont="1" applyFill="1" applyBorder="1" applyAlignment="1">
      <alignment horizontal="center" wrapText="1"/>
    </xf>
    <xf numFmtId="171" fontId="2" fillId="0" borderId="14" xfId="0" applyNumberFormat="1" applyFont="1" applyFill="1" applyBorder="1" applyAlignment="1">
      <alignment horizontal="center" wrapText="1"/>
    </xf>
    <xf numFmtId="21" fontId="2" fillId="0" borderId="59" xfId="0" applyNumberFormat="1" applyFont="1" applyFill="1" applyBorder="1" applyAlignment="1">
      <alignment horizontal="center"/>
    </xf>
    <xf numFmtId="21" fontId="2" fillId="0" borderId="55" xfId="0" applyNumberFormat="1" applyFont="1" applyFill="1" applyBorder="1" applyAlignment="1">
      <alignment horizontal="center" wrapText="1"/>
    </xf>
    <xf numFmtId="167" fontId="2" fillId="0" borderId="26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Border="1" applyAlignment="1">
      <alignment/>
    </xf>
    <xf numFmtId="0" fontId="40" fillId="6" borderId="18" xfId="0" applyFont="1" applyFill="1" applyBorder="1" applyAlignment="1">
      <alignment horizontal="center" wrapText="1"/>
    </xf>
    <xf numFmtId="0" fontId="40" fillId="6" borderId="60" xfId="0" applyFont="1" applyFill="1" applyBorder="1" applyAlignment="1">
      <alignment horizontal="center" wrapText="1"/>
    </xf>
    <xf numFmtId="0" fontId="36" fillId="0" borderId="22" xfId="0" applyFont="1" applyFill="1" applyBorder="1" applyAlignment="1">
      <alignment horizontal="center"/>
    </xf>
    <xf numFmtId="0" fontId="36" fillId="0" borderId="20" xfId="0" applyFont="1" applyFill="1" applyBorder="1" applyAlignment="1">
      <alignment horizontal="center"/>
    </xf>
    <xf numFmtId="0" fontId="36" fillId="0" borderId="32" xfId="0" applyFont="1" applyFill="1" applyBorder="1" applyAlignment="1">
      <alignment horizontal="center"/>
    </xf>
    <xf numFmtId="0" fontId="40" fillId="6" borderId="16" xfId="0" applyFont="1" applyFill="1" applyBorder="1" applyAlignment="1">
      <alignment horizontal="center" wrapText="1"/>
    </xf>
    <xf numFmtId="0" fontId="22" fillId="0" borderId="6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 wrapText="1"/>
    </xf>
    <xf numFmtId="1" fontId="36" fillId="0" borderId="22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6" fillId="2" borderId="60" xfId="0" applyFont="1" applyFill="1" applyBorder="1" applyAlignment="1">
      <alignment horizontal="center" wrapText="1"/>
    </xf>
    <xf numFmtId="0" fontId="6" fillId="2" borderId="60" xfId="0" applyFont="1" applyFill="1" applyBorder="1" applyAlignment="1">
      <alignment horizontal="center"/>
    </xf>
    <xf numFmtId="0" fontId="40" fillId="6" borderId="7" xfId="0" applyFont="1" applyFill="1" applyBorder="1" applyAlignment="1">
      <alignment horizontal="center" wrapText="1"/>
    </xf>
    <xf numFmtId="0" fontId="40" fillId="6" borderId="61" xfId="0" applyFont="1" applyFill="1" applyBorder="1" applyAlignment="1">
      <alignment horizontal="center" wrapText="1"/>
    </xf>
    <xf numFmtId="0" fontId="40" fillId="6" borderId="62" xfId="0" applyFont="1" applyFill="1" applyBorder="1" applyAlignment="1">
      <alignment horizontal="center" wrapText="1"/>
    </xf>
    <xf numFmtId="0" fontId="36" fillId="0" borderId="22" xfId="18" applyNumberFormat="1" applyFont="1" applyFill="1" applyBorder="1" applyAlignment="1">
      <alignment horizontal="center" wrapText="1"/>
      <protection/>
    </xf>
    <xf numFmtId="170" fontId="36" fillId="0" borderId="22" xfId="18" applyNumberFormat="1" applyFont="1" applyFill="1" applyBorder="1" applyAlignment="1">
      <alignment horizontal="center" vertical="center" wrapText="1"/>
      <protection/>
    </xf>
    <xf numFmtId="3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41" fillId="0" borderId="43" xfId="0" applyFont="1" applyFill="1" applyBorder="1" applyAlignment="1">
      <alignment wrapText="1"/>
    </xf>
    <xf numFmtId="0" fontId="2" fillId="0" borderId="22" xfId="0" applyFont="1" applyBorder="1" applyAlignment="1">
      <alignment/>
    </xf>
    <xf numFmtId="0" fontId="34" fillId="0" borderId="45" xfId="0" applyFont="1" applyBorder="1" applyAlignment="1">
      <alignment horizontal="center"/>
    </xf>
    <xf numFmtId="0" fontId="35" fillId="0" borderId="45" xfId="0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0" fontId="36" fillId="0" borderId="35" xfId="18" applyNumberFormat="1" applyFont="1" applyFill="1" applyBorder="1" applyAlignment="1">
      <alignment horizontal="center" wrapText="1"/>
      <protection/>
    </xf>
    <xf numFmtId="170" fontId="36" fillId="0" borderId="35" xfId="18" applyNumberFormat="1" applyFont="1" applyFill="1" applyBorder="1" applyAlignment="1">
      <alignment horizontal="center" vertical="center" wrapText="1"/>
      <protection/>
    </xf>
    <xf numFmtId="0" fontId="36" fillId="0" borderId="35" xfId="0" applyFont="1" applyFill="1" applyBorder="1" applyAlignment="1">
      <alignment horizontal="center"/>
    </xf>
    <xf numFmtId="21" fontId="35" fillId="0" borderId="63" xfId="18" applyNumberFormat="1" applyFont="1" applyFill="1" applyBorder="1" applyAlignment="1">
      <alignment horizontal="center" wrapText="1"/>
      <protection/>
    </xf>
    <xf numFmtId="21" fontId="35" fillId="0" borderId="58" xfId="18" applyNumberFormat="1" applyFont="1" applyFill="1" applyBorder="1" applyAlignment="1">
      <alignment horizontal="center" wrapText="1"/>
      <protection/>
    </xf>
    <xf numFmtId="21" fontId="35" fillId="0" borderId="58" xfId="18" applyNumberFormat="1" applyFont="1" applyFill="1" applyBorder="1" applyAlignment="1">
      <alignment horizontal="center" vertical="center"/>
      <protection/>
    </xf>
    <xf numFmtId="21" fontId="2" fillId="0" borderId="54" xfId="0" applyNumberFormat="1" applyFont="1" applyFill="1" applyBorder="1" applyAlignment="1">
      <alignment horizontal="center"/>
    </xf>
    <xf numFmtId="21" fontId="2" fillId="0" borderId="16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167" fontId="1" fillId="0" borderId="42" xfId="0" applyNumberFormat="1" applyFont="1" applyBorder="1" applyAlignment="1">
      <alignment horizontal="center"/>
    </xf>
    <xf numFmtId="20" fontId="5" fillId="0" borderId="42" xfId="0" applyNumberFormat="1" applyFont="1" applyBorder="1" applyAlignment="1">
      <alignment horizontal="center"/>
    </xf>
    <xf numFmtId="0" fontId="9" fillId="0" borderId="0" xfId="0" applyFont="1" applyFill="1" applyBorder="1" applyAlignment="1">
      <alignment/>
    </xf>
    <xf numFmtId="46" fontId="42" fillId="0" borderId="0" xfId="0" applyNumberFormat="1" applyFont="1" applyFill="1" applyBorder="1" applyAlignment="1">
      <alignment horizontal="center"/>
    </xf>
    <xf numFmtId="168" fontId="42" fillId="0" borderId="12" xfId="0" applyNumberFormat="1" applyFont="1" applyFill="1" applyBorder="1" applyAlignment="1">
      <alignment horizontal="center"/>
    </xf>
    <xf numFmtId="1" fontId="42" fillId="0" borderId="11" xfId="0" applyNumberFormat="1" applyFont="1" applyFill="1" applyBorder="1" applyAlignment="1">
      <alignment horizontal="center"/>
    </xf>
    <xf numFmtId="0" fontId="42" fillId="0" borderId="9" xfId="0" applyFont="1" applyBorder="1" applyAlignment="1">
      <alignment horizontal="right"/>
    </xf>
    <xf numFmtId="0" fontId="42" fillId="0" borderId="22" xfId="0" applyFont="1" applyBorder="1" applyAlignment="1">
      <alignment horizontal="center"/>
    </xf>
    <xf numFmtId="0" fontId="42" fillId="0" borderId="42" xfId="0" applyFont="1" applyBorder="1" applyAlignment="1">
      <alignment horizontal="center"/>
    </xf>
    <xf numFmtId="0" fontId="42" fillId="2" borderId="23" xfId="0" applyFont="1" applyFill="1" applyBorder="1" applyAlignment="1">
      <alignment horizontal="center"/>
    </xf>
    <xf numFmtId="1" fontId="42" fillId="0" borderId="0" xfId="0" applyNumberFormat="1" applyFont="1" applyFill="1" applyBorder="1" applyAlignment="1">
      <alignment horizontal="center"/>
    </xf>
    <xf numFmtId="21" fontId="43" fillId="0" borderId="0" xfId="0" applyNumberFormat="1" applyFont="1" applyFill="1" applyBorder="1" applyAlignment="1">
      <alignment horizontal="center"/>
    </xf>
    <xf numFmtId="3" fontId="42" fillId="0" borderId="0" xfId="0" applyNumberFormat="1" applyFont="1" applyFill="1" applyBorder="1" applyAlignment="1">
      <alignment horizontal="center"/>
    </xf>
    <xf numFmtId="21" fontId="42" fillId="0" borderId="0" xfId="0" applyNumberFormat="1" applyFont="1" applyFill="1" applyBorder="1" applyAlignment="1">
      <alignment horizontal="center"/>
    </xf>
    <xf numFmtId="171" fontId="42" fillId="0" borderId="0" xfId="0" applyNumberFormat="1" applyFont="1" applyFill="1" applyBorder="1" applyAlignment="1">
      <alignment horizontal="center"/>
    </xf>
    <xf numFmtId="46" fontId="44" fillId="0" borderId="0" xfId="0" applyNumberFormat="1" applyFont="1" applyFill="1" applyAlignment="1">
      <alignment/>
    </xf>
    <xf numFmtId="0" fontId="44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Alignment="1">
      <alignment/>
    </xf>
    <xf numFmtId="0" fontId="43" fillId="0" borderId="0" xfId="0" applyFont="1" applyAlignment="1">
      <alignment/>
    </xf>
    <xf numFmtId="1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46" xfId="0" applyFont="1" applyFill="1" applyBorder="1" applyAlignment="1">
      <alignment horizontal="right" wrapText="1"/>
    </xf>
    <xf numFmtId="0" fontId="6" fillId="0" borderId="27" xfId="0" applyFont="1" applyFill="1" applyBorder="1" applyAlignment="1">
      <alignment horizontal="right" wrapText="1"/>
    </xf>
    <xf numFmtId="0" fontId="2" fillId="0" borderId="64" xfId="0" applyFont="1" applyFill="1" applyBorder="1" applyAlignment="1">
      <alignment horizontal="center" wrapText="1"/>
    </xf>
    <xf numFmtId="0" fontId="2" fillId="0" borderId="55" xfId="0" applyFont="1" applyFill="1" applyBorder="1" applyAlignment="1">
      <alignment horizontal="right" wrapText="1"/>
    </xf>
    <xf numFmtId="0" fontId="2" fillId="0" borderId="59" xfId="0" applyFont="1" applyFill="1" applyBorder="1" applyAlignment="1">
      <alignment wrapText="1"/>
    </xf>
    <xf numFmtId="0" fontId="2" fillId="0" borderId="55" xfId="0" applyFont="1" applyFill="1" applyBorder="1" applyAlignment="1">
      <alignment horizontal="center" wrapText="1"/>
    </xf>
    <xf numFmtId="0" fontId="2" fillId="0" borderId="59" xfId="0" applyFont="1" applyFill="1" applyBorder="1" applyAlignment="1">
      <alignment horizontal="center" wrapText="1"/>
    </xf>
    <xf numFmtId="0" fontId="2" fillId="0" borderId="65" xfId="0" applyFont="1" applyFill="1" applyBorder="1" applyAlignment="1">
      <alignment wrapText="1"/>
    </xf>
    <xf numFmtId="21" fontId="35" fillId="0" borderId="55" xfId="18" applyNumberFormat="1" applyFont="1" applyFill="1" applyBorder="1" applyAlignment="1">
      <alignment horizontal="center" vertical="center"/>
      <protection/>
    </xf>
    <xf numFmtId="167" fontId="2" fillId="0" borderId="14" xfId="0" applyNumberFormat="1" applyFont="1" applyFill="1" applyBorder="1" applyAlignment="1">
      <alignment horizontal="center" wrapText="1"/>
    </xf>
    <xf numFmtId="0" fontId="36" fillId="0" borderId="55" xfId="0" applyFont="1" applyFill="1" applyBorder="1" applyAlignment="1">
      <alignment horizontal="center"/>
    </xf>
    <xf numFmtId="0" fontId="2" fillId="0" borderId="34" xfId="0" applyFont="1" applyFill="1" applyBorder="1" applyAlignment="1" quotePrefix="1">
      <alignment horizontal="right" wrapText="1"/>
    </xf>
    <xf numFmtId="0" fontId="45" fillId="0" borderId="33" xfId="0" applyFont="1" applyFill="1" applyBorder="1" applyAlignment="1">
      <alignment horizontal="right" wrapText="1"/>
    </xf>
    <xf numFmtId="0" fontId="45" fillId="0" borderId="34" xfId="0" applyFont="1" applyFill="1" applyBorder="1" applyAlignment="1" quotePrefix="1">
      <alignment horizontal="right" wrapText="1"/>
    </xf>
    <xf numFmtId="21" fontId="45" fillId="2" borderId="33" xfId="0" applyNumberFormat="1" applyFont="1" applyFill="1" applyBorder="1" applyAlignment="1">
      <alignment horizontal="center" wrapText="1"/>
    </xf>
    <xf numFmtId="168" fontId="45" fillId="2" borderId="34" xfId="0" applyNumberFormat="1" applyFont="1" applyFill="1" applyBorder="1" applyAlignment="1">
      <alignment horizontal="center" wrapText="1"/>
    </xf>
    <xf numFmtId="167" fontId="45" fillId="2" borderId="35" xfId="0" applyNumberFormat="1" applyFont="1" applyFill="1" applyBorder="1" applyAlignment="1">
      <alignment horizontal="center" wrapText="1"/>
    </xf>
    <xf numFmtId="21" fontId="45" fillId="2" borderId="36" xfId="0" applyNumberFormat="1" applyFont="1" applyFill="1" applyBorder="1" applyAlignment="1">
      <alignment horizontal="center"/>
    </xf>
    <xf numFmtId="1" fontId="45" fillId="0" borderId="51" xfId="0" applyNumberFormat="1" applyFont="1" applyFill="1" applyBorder="1" applyAlignment="1">
      <alignment horizontal="center" wrapText="1"/>
    </xf>
    <xf numFmtId="21" fontId="45" fillId="0" borderId="36" xfId="0" applyNumberFormat="1" applyFont="1" applyFill="1" applyBorder="1" applyAlignment="1">
      <alignment horizontal="center"/>
    </xf>
    <xf numFmtId="21" fontId="45" fillId="0" borderId="33" xfId="0" applyNumberFormat="1" applyFont="1" applyFill="1" applyBorder="1" applyAlignment="1">
      <alignment horizontal="center" wrapText="1"/>
    </xf>
    <xf numFmtId="0" fontId="47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Alignment="1">
      <alignment/>
    </xf>
    <xf numFmtId="0" fontId="45" fillId="0" borderId="22" xfId="0" applyFont="1" applyFill="1" applyBorder="1" applyAlignment="1">
      <alignment wrapText="1"/>
    </xf>
    <xf numFmtId="0" fontId="45" fillId="0" borderId="22" xfId="0" applyFont="1" applyFill="1" applyBorder="1" applyAlignment="1">
      <alignment horizontal="right" wrapText="1"/>
    </xf>
    <xf numFmtId="0" fontId="45" fillId="0" borderId="45" xfId="0" applyFont="1" applyFill="1" applyBorder="1" applyAlignment="1">
      <alignment wrapText="1"/>
    </xf>
    <xf numFmtId="0" fontId="45" fillId="0" borderId="22" xfId="0" applyFont="1" applyFill="1" applyBorder="1" applyAlignment="1">
      <alignment horizontal="center" wrapText="1"/>
    </xf>
    <xf numFmtId="0" fontId="45" fillId="0" borderId="45" xfId="0" applyFont="1" applyFill="1" applyBorder="1" applyAlignment="1">
      <alignment horizontal="center" wrapText="1"/>
    </xf>
    <xf numFmtId="0" fontId="45" fillId="0" borderId="43" xfId="0" applyFont="1" applyFill="1" applyBorder="1" applyAlignment="1">
      <alignment wrapText="1"/>
    </xf>
    <xf numFmtId="21" fontId="46" fillId="0" borderId="22" xfId="18" applyNumberFormat="1" applyFont="1" applyFill="1" applyBorder="1" applyAlignment="1">
      <alignment horizontal="center" vertical="center"/>
      <protection/>
    </xf>
    <xf numFmtId="0" fontId="48" fillId="0" borderId="22" xfId="0" applyFont="1" applyFill="1" applyBorder="1" applyAlignment="1">
      <alignment horizontal="center"/>
    </xf>
    <xf numFmtId="21" fontId="45" fillId="0" borderId="22" xfId="0" applyNumberFormat="1" applyFont="1" applyFill="1" applyBorder="1" applyAlignment="1">
      <alignment horizontal="center" wrapText="1"/>
    </xf>
    <xf numFmtId="0" fontId="49" fillId="0" borderId="0" xfId="18" applyFont="1" applyFill="1" applyBorder="1" applyAlignment="1">
      <alignment wrapText="1"/>
      <protection/>
    </xf>
    <xf numFmtId="0" fontId="49" fillId="0" borderId="0" xfId="18" applyFont="1" applyFill="1" applyBorder="1" applyAlignment="1">
      <alignment horizontal="center" wrapText="1"/>
      <protection/>
    </xf>
    <xf numFmtId="21" fontId="49" fillId="0" borderId="0" xfId="18" applyNumberFormat="1" applyFont="1" applyFill="1" applyBorder="1" applyAlignment="1">
      <alignment horizontal="center" wrapText="1"/>
      <protection/>
    </xf>
    <xf numFmtId="21" fontId="45" fillId="0" borderId="9" xfId="0" applyNumberFormat="1" applyFont="1" applyFill="1" applyBorder="1" applyAlignment="1">
      <alignment horizontal="center" wrapText="1"/>
    </xf>
    <xf numFmtId="168" fontId="45" fillId="0" borderId="9" xfId="0" applyNumberFormat="1" applyFont="1" applyFill="1" applyBorder="1" applyAlignment="1">
      <alignment horizontal="center" wrapText="1"/>
    </xf>
    <xf numFmtId="1" fontId="45" fillId="0" borderId="11" xfId="0" applyNumberFormat="1" applyFont="1" applyFill="1" applyBorder="1" applyAlignment="1">
      <alignment horizontal="center" wrapText="1"/>
    </xf>
    <xf numFmtId="21" fontId="45" fillId="0" borderId="43" xfId="0" applyNumberFormat="1" applyFont="1" applyFill="1" applyBorder="1" applyAlignment="1">
      <alignment horizontal="center"/>
    </xf>
    <xf numFmtId="167" fontId="45" fillId="0" borderId="52" xfId="0" applyNumberFormat="1" applyFont="1" applyFill="1" applyBorder="1" applyAlignment="1">
      <alignment horizontal="center" wrapText="1"/>
    </xf>
    <xf numFmtId="0" fontId="45" fillId="0" borderId="30" xfId="0" applyFont="1" applyFill="1" applyBorder="1" applyAlignment="1">
      <alignment horizontal="center" wrapText="1"/>
    </xf>
    <xf numFmtId="0" fontId="45" fillId="0" borderId="7" xfId="0" applyFont="1" applyFill="1" applyBorder="1" applyAlignment="1">
      <alignment wrapText="1"/>
    </xf>
    <xf numFmtId="0" fontId="45" fillId="0" borderId="7" xfId="0" applyFont="1" applyFill="1" applyBorder="1" applyAlignment="1">
      <alignment horizontal="right" wrapText="1"/>
    </xf>
    <xf numFmtId="0" fontId="45" fillId="0" borderId="8" xfId="0" applyFont="1" applyFill="1" applyBorder="1" applyAlignment="1">
      <alignment wrapText="1"/>
    </xf>
    <xf numFmtId="0" fontId="45" fillId="0" borderId="7" xfId="0" applyFont="1" applyFill="1" applyBorder="1" applyAlignment="1">
      <alignment horizontal="center" wrapText="1"/>
    </xf>
    <xf numFmtId="0" fontId="45" fillId="0" borderId="8" xfId="0" applyFont="1" applyFill="1" applyBorder="1" applyAlignment="1">
      <alignment horizontal="center" wrapText="1"/>
    </xf>
    <xf numFmtId="0" fontId="45" fillId="0" borderId="66" xfId="0" applyFont="1" applyFill="1" applyBorder="1" applyAlignment="1">
      <alignment wrapText="1"/>
    </xf>
    <xf numFmtId="1" fontId="45" fillId="0" borderId="0" xfId="0" applyNumberFormat="1" applyFont="1" applyFill="1" applyBorder="1" applyAlignment="1">
      <alignment horizontal="center" wrapText="1"/>
    </xf>
    <xf numFmtId="21" fontId="45" fillId="0" borderId="66" xfId="0" applyNumberFormat="1" applyFont="1" applyFill="1" applyBorder="1" applyAlignment="1">
      <alignment horizontal="center"/>
    </xf>
    <xf numFmtId="21" fontId="45" fillId="0" borderId="67" xfId="0" applyNumberFormat="1" applyFont="1" applyFill="1" applyBorder="1" applyAlignment="1">
      <alignment horizontal="center" wrapText="1"/>
    </xf>
    <xf numFmtId="168" fontId="45" fillId="0" borderId="67" xfId="0" applyNumberFormat="1" applyFont="1" applyFill="1" applyBorder="1" applyAlignment="1">
      <alignment horizontal="center" wrapText="1"/>
    </xf>
    <xf numFmtId="21" fontId="46" fillId="0" borderId="0" xfId="18" applyNumberFormat="1" applyFont="1" applyFill="1" applyBorder="1" applyAlignment="1">
      <alignment horizontal="center" vertical="center"/>
      <protection/>
    </xf>
    <xf numFmtId="21" fontId="45" fillId="0" borderId="68" xfId="0" applyNumberFormat="1" applyFont="1" applyFill="1" applyBorder="1" applyAlignment="1">
      <alignment horizontal="center" wrapText="1"/>
    </xf>
    <xf numFmtId="171" fontId="45" fillId="0" borderId="0" xfId="0" applyNumberFormat="1" applyFont="1" applyFill="1" applyBorder="1" applyAlignment="1">
      <alignment horizontal="center" wrapText="1"/>
    </xf>
    <xf numFmtId="167" fontId="45" fillId="0" borderId="30" xfId="0" applyNumberFormat="1" applyFont="1" applyFill="1" applyBorder="1" applyAlignment="1">
      <alignment horizontal="center" wrapText="1"/>
    </xf>
    <xf numFmtId="21" fontId="46" fillId="0" borderId="69" xfId="18" applyNumberFormat="1" applyFont="1" applyFill="1" applyBorder="1" applyAlignment="1">
      <alignment horizontal="center" wrapText="1"/>
      <protection/>
    </xf>
    <xf numFmtId="21" fontId="46" fillId="0" borderId="70" xfId="18" applyNumberFormat="1" applyFont="1" applyFill="1" applyBorder="1" applyAlignment="1">
      <alignment horizontal="center" wrapText="1"/>
      <protection/>
    </xf>
    <xf numFmtId="21" fontId="46" fillId="0" borderId="11" xfId="18" applyNumberFormat="1" applyFont="1" applyFill="1" applyBorder="1" applyAlignment="1">
      <alignment horizontal="center" vertical="center"/>
      <protection/>
    </xf>
    <xf numFmtId="21" fontId="45" fillId="0" borderId="70" xfId="0" applyNumberFormat="1" applyFont="1" applyFill="1" applyBorder="1" applyAlignment="1">
      <alignment horizontal="center" wrapText="1"/>
    </xf>
    <xf numFmtId="171" fontId="45" fillId="0" borderId="11" xfId="0" applyNumberFormat="1" applyFont="1" applyFill="1" applyBorder="1" applyAlignment="1">
      <alignment horizontal="center" wrapText="1"/>
    </xf>
    <xf numFmtId="21" fontId="45" fillId="0" borderId="45" xfId="0" applyNumberFormat="1" applyFont="1" applyFill="1" applyBorder="1" applyAlignment="1">
      <alignment horizontal="center"/>
    </xf>
    <xf numFmtId="21" fontId="46" fillId="0" borderId="71" xfId="18" applyNumberFormat="1" applyFont="1" applyFill="1" applyBorder="1" applyAlignment="1">
      <alignment horizontal="center" wrapText="1"/>
      <protection/>
    </xf>
    <xf numFmtId="21" fontId="46" fillId="0" borderId="68" xfId="18" applyNumberFormat="1" applyFont="1" applyFill="1" applyBorder="1" applyAlignment="1">
      <alignment horizontal="center" wrapText="1"/>
      <protection/>
    </xf>
    <xf numFmtId="21" fontId="45" fillId="0" borderId="8" xfId="0" applyNumberFormat="1" applyFont="1" applyFill="1" applyBorder="1" applyAlignment="1">
      <alignment horizontal="center"/>
    </xf>
    <xf numFmtId="0" fontId="47" fillId="0" borderId="11" xfId="0" applyFont="1" applyBorder="1" applyAlignment="1">
      <alignment/>
    </xf>
    <xf numFmtId="0" fontId="48" fillId="0" borderId="7" xfId="0" applyFont="1" applyFill="1" applyBorder="1" applyAlignment="1">
      <alignment horizontal="center"/>
    </xf>
    <xf numFmtId="21" fontId="45" fillId="0" borderId="7" xfId="0" applyNumberFormat="1" applyFont="1" applyFill="1" applyBorder="1" applyAlignment="1">
      <alignment horizontal="center" wrapText="1"/>
    </xf>
    <xf numFmtId="0" fontId="49" fillId="0" borderId="11" xfId="18" applyFont="1" applyFill="1" applyBorder="1" applyAlignment="1">
      <alignment wrapText="1"/>
      <protection/>
    </xf>
    <xf numFmtId="0" fontId="49" fillId="0" borderId="11" xfId="18" applyFont="1" applyFill="1" applyBorder="1" applyAlignment="1">
      <alignment horizontal="center" wrapText="1"/>
      <protection/>
    </xf>
    <xf numFmtId="21" fontId="49" fillId="0" borderId="11" xfId="18" applyNumberFormat="1" applyFont="1" applyFill="1" applyBorder="1" applyAlignment="1">
      <alignment horizontal="center" wrapText="1"/>
      <protection/>
    </xf>
    <xf numFmtId="0" fontId="2" fillId="0" borderId="26" xfId="0" applyFont="1" applyFill="1" applyBorder="1" applyAlignment="1" quotePrefix="1">
      <alignment horizontal="right" wrapText="1"/>
    </xf>
    <xf numFmtId="21" fontId="35" fillId="0" borderId="72" xfId="18" applyNumberFormat="1" applyFont="1" applyFill="1" applyBorder="1" applyAlignment="1">
      <alignment horizontal="center" wrapText="1"/>
      <protection/>
    </xf>
    <xf numFmtId="21" fontId="2" fillId="0" borderId="73" xfId="0" applyNumberFormat="1" applyFont="1" applyFill="1" applyBorder="1" applyAlignment="1">
      <alignment horizontal="center" wrapText="1"/>
    </xf>
    <xf numFmtId="21" fontId="35" fillId="0" borderId="74" xfId="18" applyNumberFormat="1" applyFont="1" applyFill="1" applyBorder="1" applyAlignment="1">
      <alignment horizontal="center" wrapText="1"/>
      <protection/>
    </xf>
    <xf numFmtId="21" fontId="35" fillId="0" borderId="53" xfId="18" applyNumberFormat="1" applyFont="1" applyFill="1" applyBorder="1" applyAlignment="1">
      <alignment horizontal="center" wrapText="1"/>
      <protection/>
    </xf>
    <xf numFmtId="21" fontId="35" fillId="0" borderId="75" xfId="18" applyNumberFormat="1" applyFont="1" applyFill="1" applyBorder="1" applyAlignment="1">
      <alignment horizontal="center" wrapText="1"/>
      <protection/>
    </xf>
    <xf numFmtId="0" fontId="0" fillId="0" borderId="51" xfId="0" applyFont="1" applyBorder="1" applyAlignment="1">
      <alignment/>
    </xf>
    <xf numFmtId="0" fontId="34" fillId="0" borderId="51" xfId="18" applyFont="1" applyFill="1" applyBorder="1" applyAlignment="1">
      <alignment wrapText="1"/>
      <protection/>
    </xf>
    <xf numFmtId="0" fontId="34" fillId="0" borderId="51" xfId="18" applyFont="1" applyFill="1" applyBorder="1" applyAlignment="1">
      <alignment horizontal="center" wrapText="1"/>
      <protection/>
    </xf>
    <xf numFmtId="21" fontId="34" fillId="0" borderId="51" xfId="18" applyNumberFormat="1" applyFont="1" applyFill="1" applyBorder="1" applyAlignment="1">
      <alignment horizontal="center" wrapText="1"/>
      <protection/>
    </xf>
    <xf numFmtId="0" fontId="50" fillId="0" borderId="33" xfId="0" applyFont="1" applyFill="1" applyBorder="1" applyAlignment="1">
      <alignment horizontal="right" wrapText="1"/>
    </xf>
    <xf numFmtId="0" fontId="50" fillId="0" borderId="52" xfId="0" applyFont="1" applyFill="1" applyBorder="1" applyAlignment="1">
      <alignment horizontal="center" wrapText="1"/>
    </xf>
    <xf numFmtId="0" fontId="50" fillId="0" borderId="22" xfId="0" applyFont="1" applyFill="1" applyBorder="1" applyAlignment="1">
      <alignment wrapText="1"/>
    </xf>
    <xf numFmtId="21" fontId="50" fillId="2" borderId="33" xfId="0" applyNumberFormat="1" applyFont="1" applyFill="1" applyBorder="1" applyAlignment="1">
      <alignment horizontal="center" wrapText="1"/>
    </xf>
    <xf numFmtId="168" fontId="50" fillId="2" borderId="34" xfId="0" applyNumberFormat="1" applyFont="1" applyFill="1" applyBorder="1" applyAlignment="1">
      <alignment horizontal="center" wrapText="1"/>
    </xf>
    <xf numFmtId="167" fontId="50" fillId="2" borderId="35" xfId="0" applyNumberFormat="1" applyFont="1" applyFill="1" applyBorder="1" applyAlignment="1">
      <alignment horizontal="center" wrapText="1"/>
    </xf>
    <xf numFmtId="21" fontId="50" fillId="2" borderId="36" xfId="0" applyNumberFormat="1" applyFont="1" applyFill="1" applyBorder="1" applyAlignment="1">
      <alignment horizontal="center"/>
    </xf>
    <xf numFmtId="0" fontId="50" fillId="0" borderId="35" xfId="0" applyFont="1" applyFill="1" applyBorder="1" applyAlignment="1">
      <alignment wrapText="1"/>
    </xf>
    <xf numFmtId="0" fontId="50" fillId="0" borderId="22" xfId="0" applyFont="1" applyFill="1" applyBorder="1" applyAlignment="1">
      <alignment horizontal="right" wrapText="1"/>
    </xf>
    <xf numFmtId="0" fontId="50" fillId="0" borderId="50" xfId="0" applyFont="1" applyFill="1" applyBorder="1" applyAlignment="1">
      <alignment wrapText="1"/>
    </xf>
    <xf numFmtId="0" fontId="50" fillId="0" borderId="35" xfId="0" applyFont="1" applyFill="1" applyBorder="1" applyAlignment="1">
      <alignment horizontal="center" wrapText="1"/>
    </xf>
    <xf numFmtId="0" fontId="50" fillId="0" borderId="22" xfId="0" applyFont="1" applyFill="1" applyBorder="1" applyAlignment="1">
      <alignment horizontal="center" wrapText="1"/>
    </xf>
    <xf numFmtId="0" fontId="50" fillId="0" borderId="45" xfId="0" applyFont="1" applyFill="1" applyBorder="1" applyAlignment="1">
      <alignment horizontal="center" wrapText="1"/>
    </xf>
    <xf numFmtId="0" fontId="50" fillId="0" borderId="43" xfId="0" applyFont="1" applyFill="1" applyBorder="1" applyAlignment="1">
      <alignment wrapText="1"/>
    </xf>
    <xf numFmtId="21" fontId="51" fillId="0" borderId="48" xfId="18" applyNumberFormat="1" applyFont="1" applyFill="1" applyBorder="1" applyAlignment="1">
      <alignment horizontal="center" wrapText="1"/>
      <protection/>
    </xf>
    <xf numFmtId="1" fontId="50" fillId="0" borderId="51" xfId="0" applyNumberFormat="1" applyFont="1" applyFill="1" applyBorder="1" applyAlignment="1">
      <alignment horizontal="center" wrapText="1"/>
    </xf>
    <xf numFmtId="21" fontId="50" fillId="0" borderId="36" xfId="0" applyNumberFormat="1" applyFont="1" applyFill="1" applyBorder="1" applyAlignment="1">
      <alignment horizontal="center"/>
    </xf>
    <xf numFmtId="21" fontId="51" fillId="0" borderId="39" xfId="18" applyNumberFormat="1" applyFont="1" applyFill="1" applyBorder="1" applyAlignment="1">
      <alignment horizontal="center" wrapText="1"/>
      <protection/>
    </xf>
    <xf numFmtId="21" fontId="50" fillId="0" borderId="33" xfId="0" applyNumberFormat="1" applyFont="1" applyFill="1" applyBorder="1" applyAlignment="1">
      <alignment horizontal="center" wrapText="1"/>
    </xf>
    <xf numFmtId="168" fontId="50" fillId="0" borderId="33" xfId="0" applyNumberFormat="1" applyFont="1" applyFill="1" applyBorder="1" applyAlignment="1">
      <alignment horizontal="center" wrapText="1"/>
    </xf>
    <xf numFmtId="21" fontId="51" fillId="0" borderId="22" xfId="18" applyNumberFormat="1" applyFont="1" applyFill="1" applyBorder="1" applyAlignment="1">
      <alignment horizontal="center" vertical="center"/>
      <protection/>
    </xf>
    <xf numFmtId="171" fontId="50" fillId="0" borderId="51" xfId="0" applyNumberFormat="1" applyFont="1" applyFill="1" applyBorder="1" applyAlignment="1">
      <alignment horizontal="center" wrapText="1"/>
    </xf>
    <xf numFmtId="167" fontId="50" fillId="0" borderId="51" xfId="0" applyNumberFormat="1" applyFont="1" applyFill="1" applyBorder="1" applyAlignment="1">
      <alignment horizontal="center" wrapText="1"/>
    </xf>
    <xf numFmtId="0" fontId="52" fillId="0" borderId="0" xfId="0" applyFont="1" applyAlignment="1">
      <alignment/>
    </xf>
    <xf numFmtId="0" fontId="52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0" fontId="53" fillId="0" borderId="22" xfId="0" applyFont="1" applyFill="1" applyBorder="1" applyAlignment="1">
      <alignment horizontal="center"/>
    </xf>
    <xf numFmtId="0" fontId="50" fillId="0" borderId="0" xfId="0" applyFont="1" applyAlignment="1">
      <alignment/>
    </xf>
    <xf numFmtId="21" fontId="53" fillId="0" borderId="0" xfId="18" applyNumberFormat="1" applyFont="1" applyFill="1" applyBorder="1" applyAlignment="1">
      <alignment wrapText="1"/>
      <protection/>
    </xf>
    <xf numFmtId="167" fontId="53" fillId="0" borderId="0" xfId="18" applyNumberFormat="1" applyFont="1" applyFill="1" applyBorder="1" applyAlignment="1">
      <alignment horizontal="center" wrapText="1"/>
      <protection/>
    </xf>
    <xf numFmtId="0" fontId="53" fillId="0" borderId="22" xfId="18" applyNumberFormat="1" applyFont="1" applyFill="1" applyBorder="1" applyAlignment="1">
      <alignment horizontal="center" wrapText="1"/>
      <protection/>
    </xf>
    <xf numFmtId="170" fontId="53" fillId="0" borderId="22" xfId="18" applyNumberFormat="1" applyFont="1" applyFill="1" applyBorder="1" applyAlignment="1">
      <alignment horizontal="center" vertical="center" wrapText="1"/>
      <protection/>
    </xf>
    <xf numFmtId="21" fontId="50" fillId="0" borderId="73" xfId="0" applyNumberFormat="1" applyFont="1" applyFill="1" applyBorder="1" applyAlignment="1">
      <alignment horizontal="center" wrapText="1"/>
    </xf>
    <xf numFmtId="0" fontId="54" fillId="0" borderId="0" xfId="18" applyFont="1" applyFill="1" applyBorder="1" applyAlignment="1">
      <alignment wrapText="1"/>
      <protection/>
    </xf>
    <xf numFmtId="0" fontId="54" fillId="0" borderId="0" xfId="18" applyFont="1" applyFill="1" applyBorder="1" applyAlignment="1">
      <alignment horizontal="center" wrapText="1"/>
      <protection/>
    </xf>
    <xf numFmtId="21" fontId="54" fillId="0" borderId="0" xfId="18" applyNumberFormat="1" applyFont="1" applyFill="1" applyBorder="1" applyAlignment="1">
      <alignment horizontal="center" wrapText="1"/>
      <protection/>
    </xf>
    <xf numFmtId="0" fontId="55" fillId="0" borderId="0" xfId="0" applyFont="1" applyFill="1" applyBorder="1" applyAlignment="1">
      <alignment/>
    </xf>
    <xf numFmtId="0" fontId="55" fillId="0" borderId="0" xfId="0" applyFont="1" applyAlignment="1">
      <alignment/>
    </xf>
    <xf numFmtId="0" fontId="55" fillId="0" borderId="33" xfId="0" applyFont="1" applyFill="1" applyBorder="1" applyAlignment="1">
      <alignment horizontal="right" wrapText="1"/>
    </xf>
    <xf numFmtId="0" fontId="55" fillId="0" borderId="34" xfId="0" applyFont="1" applyFill="1" applyBorder="1" applyAlignment="1" quotePrefix="1">
      <alignment horizontal="right" wrapText="1"/>
    </xf>
    <xf numFmtId="0" fontId="55" fillId="0" borderId="35" xfId="0" applyFont="1" applyFill="1" applyBorder="1" applyAlignment="1">
      <alignment wrapText="1"/>
    </xf>
    <xf numFmtId="21" fontId="55" fillId="2" borderId="33" xfId="0" applyNumberFormat="1" applyFont="1" applyFill="1" applyBorder="1" applyAlignment="1">
      <alignment horizontal="center" wrapText="1"/>
    </xf>
    <xf numFmtId="168" fontId="55" fillId="2" borderId="34" xfId="0" applyNumberFormat="1" applyFont="1" applyFill="1" applyBorder="1" applyAlignment="1">
      <alignment horizontal="center" wrapText="1"/>
    </xf>
    <xf numFmtId="167" fontId="55" fillId="2" borderId="35" xfId="0" applyNumberFormat="1" applyFont="1" applyFill="1" applyBorder="1" applyAlignment="1">
      <alignment horizontal="center" wrapText="1"/>
    </xf>
    <xf numFmtId="21" fontId="55" fillId="2" borderId="36" xfId="0" applyNumberFormat="1" applyFont="1" applyFill="1" applyBorder="1" applyAlignment="1">
      <alignment horizontal="center"/>
    </xf>
    <xf numFmtId="0" fontId="55" fillId="0" borderId="35" xfId="0" applyFont="1" applyFill="1" applyBorder="1" applyAlignment="1">
      <alignment horizontal="right" wrapText="1"/>
    </xf>
    <xf numFmtId="0" fontId="55" fillId="0" borderId="52" xfId="0" applyFont="1" applyFill="1" applyBorder="1" applyAlignment="1">
      <alignment horizontal="center" wrapText="1"/>
    </xf>
    <xf numFmtId="0" fontId="55" fillId="0" borderId="22" xfId="0" applyFont="1" applyFill="1" applyBorder="1" applyAlignment="1">
      <alignment wrapText="1"/>
    </xf>
    <xf numFmtId="0" fontId="55" fillId="0" borderId="22" xfId="0" applyFont="1" applyFill="1" applyBorder="1" applyAlignment="1">
      <alignment horizontal="right" wrapText="1"/>
    </xf>
    <xf numFmtId="0" fontId="55" fillId="0" borderId="50" xfId="0" applyFont="1" applyFill="1" applyBorder="1" applyAlignment="1">
      <alignment wrapText="1"/>
    </xf>
    <xf numFmtId="0" fontId="55" fillId="0" borderId="35" xfId="0" applyFont="1" applyFill="1" applyBorder="1" applyAlignment="1">
      <alignment horizontal="center" wrapText="1"/>
    </xf>
    <xf numFmtId="0" fontId="55" fillId="0" borderId="50" xfId="0" applyFont="1" applyFill="1" applyBorder="1" applyAlignment="1">
      <alignment horizontal="center" wrapText="1"/>
    </xf>
    <xf numFmtId="0" fontId="55" fillId="0" borderId="36" xfId="0" applyFont="1" applyFill="1" applyBorder="1" applyAlignment="1">
      <alignment wrapText="1"/>
    </xf>
    <xf numFmtId="1" fontId="55" fillId="0" borderId="51" xfId="0" applyNumberFormat="1" applyFont="1" applyFill="1" applyBorder="1" applyAlignment="1">
      <alignment horizontal="center" wrapText="1"/>
    </xf>
    <xf numFmtId="21" fontId="55" fillId="0" borderId="36" xfId="0" applyNumberFormat="1" applyFont="1" applyFill="1" applyBorder="1" applyAlignment="1">
      <alignment horizontal="center"/>
    </xf>
    <xf numFmtId="21" fontId="55" fillId="0" borderId="33" xfId="0" applyNumberFormat="1" applyFont="1" applyFill="1" applyBorder="1" applyAlignment="1">
      <alignment horizontal="center" wrapText="1"/>
    </xf>
    <xf numFmtId="168" fontId="55" fillId="0" borderId="33" xfId="0" applyNumberFormat="1" applyFont="1" applyFill="1" applyBorder="1" applyAlignment="1">
      <alignment horizontal="center" wrapText="1"/>
    </xf>
    <xf numFmtId="21" fontId="56" fillId="0" borderId="35" xfId="18" applyNumberFormat="1" applyFont="1" applyFill="1" applyBorder="1" applyAlignment="1">
      <alignment horizontal="center" vertical="center"/>
      <protection/>
    </xf>
    <xf numFmtId="21" fontId="56" fillId="0" borderId="68" xfId="18" applyNumberFormat="1" applyFont="1" applyFill="1" applyBorder="1" applyAlignment="1">
      <alignment horizontal="center" wrapText="1"/>
      <protection/>
    </xf>
    <xf numFmtId="171" fontId="55" fillId="0" borderId="51" xfId="0" applyNumberFormat="1" applyFont="1" applyFill="1" applyBorder="1" applyAlignment="1">
      <alignment horizontal="center" wrapText="1"/>
    </xf>
    <xf numFmtId="0" fontId="57" fillId="0" borderId="0" xfId="0" applyFont="1" applyBorder="1" applyAlignment="1">
      <alignment/>
    </xf>
    <xf numFmtId="0" fontId="58" fillId="0" borderId="0" xfId="18" applyFont="1" applyFill="1" applyBorder="1" applyAlignment="1">
      <alignment wrapText="1"/>
      <protection/>
    </xf>
    <xf numFmtId="0" fontId="58" fillId="0" borderId="0" xfId="18" applyFont="1" applyFill="1" applyBorder="1" applyAlignment="1">
      <alignment horizontal="center" wrapText="1"/>
      <protection/>
    </xf>
    <xf numFmtId="21" fontId="58" fillId="0" borderId="0" xfId="18" applyNumberFormat="1" applyFont="1" applyFill="1" applyBorder="1" applyAlignment="1">
      <alignment horizontal="center" wrapText="1"/>
      <protection/>
    </xf>
    <xf numFmtId="0" fontId="59" fillId="0" borderId="35" xfId="0" applyFont="1" applyFill="1" applyBorder="1" applyAlignment="1">
      <alignment horizontal="center"/>
    </xf>
    <xf numFmtId="0" fontId="55" fillId="0" borderId="22" xfId="0" applyFont="1" applyFill="1" applyBorder="1" applyAlignment="1">
      <alignment horizontal="center" wrapText="1"/>
    </xf>
    <xf numFmtId="0" fontId="55" fillId="0" borderId="45" xfId="0" applyFont="1" applyFill="1" applyBorder="1" applyAlignment="1">
      <alignment horizontal="center" wrapText="1"/>
    </xf>
    <xf numFmtId="0" fontId="55" fillId="0" borderId="43" xfId="0" applyFont="1" applyFill="1" applyBorder="1" applyAlignment="1">
      <alignment wrapText="1"/>
    </xf>
    <xf numFmtId="21" fontId="56" fillId="0" borderId="22" xfId="18" applyNumberFormat="1" applyFont="1" applyFill="1" applyBorder="1" applyAlignment="1">
      <alignment horizontal="center" vertical="center"/>
      <protection/>
    </xf>
    <xf numFmtId="0" fontId="57" fillId="0" borderId="0" xfId="0" applyFont="1" applyAlignment="1">
      <alignment/>
    </xf>
    <xf numFmtId="0" fontId="59" fillId="0" borderId="22" xfId="18" applyNumberFormat="1" applyFont="1" applyFill="1" applyBorder="1" applyAlignment="1">
      <alignment horizontal="center" wrapText="1"/>
      <protection/>
    </xf>
    <xf numFmtId="170" fontId="59" fillId="0" borderId="22" xfId="18" applyNumberFormat="1" applyFont="1" applyFill="1" applyBorder="1" applyAlignment="1">
      <alignment horizontal="center" vertical="center" wrapText="1"/>
      <protection/>
    </xf>
    <xf numFmtId="0" fontId="59" fillId="0" borderId="22" xfId="0" applyFont="1" applyFill="1" applyBorder="1" applyAlignment="1">
      <alignment horizontal="center"/>
    </xf>
    <xf numFmtId="21" fontId="55" fillId="0" borderId="22" xfId="0" applyNumberFormat="1" applyFont="1" applyFill="1" applyBorder="1" applyAlignment="1">
      <alignment horizontal="center" wrapText="1"/>
    </xf>
    <xf numFmtId="0" fontId="58" fillId="0" borderId="0" xfId="18" applyFont="1" applyFill="1" applyBorder="1" applyAlignment="1">
      <alignment wrapText="1"/>
      <protection/>
    </xf>
    <xf numFmtId="0" fontId="58" fillId="0" borderId="0" xfId="18" applyFont="1" applyFill="1" applyBorder="1" applyAlignment="1">
      <alignment horizontal="center" wrapText="1"/>
      <protection/>
    </xf>
    <xf numFmtId="21" fontId="58" fillId="0" borderId="0" xfId="18" applyNumberFormat="1" applyFont="1" applyFill="1" applyBorder="1" applyAlignment="1">
      <alignment horizontal="center" wrapText="1"/>
      <protection/>
    </xf>
    <xf numFmtId="0" fontId="55" fillId="0" borderId="30" xfId="0" applyFont="1" applyFill="1" applyBorder="1" applyAlignment="1">
      <alignment horizontal="center" wrapText="1"/>
    </xf>
    <xf numFmtId="0" fontId="55" fillId="0" borderId="7" xfId="0" applyFont="1" applyFill="1" applyBorder="1" applyAlignment="1">
      <alignment wrapText="1"/>
    </xf>
    <xf numFmtId="0" fontId="55" fillId="0" borderId="7" xfId="0" applyFont="1" applyFill="1" applyBorder="1" applyAlignment="1">
      <alignment horizontal="right" wrapText="1"/>
    </xf>
    <xf numFmtId="21" fontId="55" fillId="0" borderId="9" xfId="0" applyNumberFormat="1" applyFont="1" applyFill="1" applyBorder="1" applyAlignment="1">
      <alignment horizontal="center" wrapText="1"/>
    </xf>
    <xf numFmtId="168" fontId="55" fillId="0" borderId="9" xfId="0" applyNumberFormat="1" applyFont="1" applyFill="1" applyBorder="1" applyAlignment="1">
      <alignment horizontal="center" wrapText="1"/>
    </xf>
    <xf numFmtId="1" fontId="55" fillId="0" borderId="11" xfId="0" applyNumberFormat="1" applyFont="1" applyFill="1" applyBorder="1" applyAlignment="1">
      <alignment horizontal="center" wrapText="1"/>
    </xf>
    <xf numFmtId="21" fontId="55" fillId="0" borderId="43" xfId="0" applyNumberFormat="1" applyFont="1" applyFill="1" applyBorder="1" applyAlignment="1">
      <alignment horizontal="center"/>
    </xf>
    <xf numFmtId="167" fontId="55" fillId="0" borderId="52" xfId="0" applyNumberFormat="1" applyFont="1" applyFill="1" applyBorder="1" applyAlignment="1">
      <alignment horizontal="center" wrapText="1"/>
    </xf>
    <xf numFmtId="0" fontId="55" fillId="0" borderId="8" xfId="0" applyFont="1" applyFill="1" applyBorder="1" applyAlignment="1">
      <alignment wrapText="1"/>
    </xf>
    <xf numFmtId="0" fontId="55" fillId="0" borderId="7" xfId="0" applyFont="1" applyFill="1" applyBorder="1" applyAlignment="1">
      <alignment horizontal="center" wrapText="1"/>
    </xf>
    <xf numFmtId="0" fontId="55" fillId="0" borderId="8" xfId="0" applyFont="1" applyFill="1" applyBorder="1" applyAlignment="1">
      <alignment horizontal="center" wrapText="1"/>
    </xf>
    <xf numFmtId="0" fontId="55" fillId="0" borderId="66" xfId="0" applyFont="1" applyFill="1" applyBorder="1" applyAlignment="1">
      <alignment wrapText="1"/>
    </xf>
    <xf numFmtId="1" fontId="55" fillId="0" borderId="0" xfId="0" applyNumberFormat="1" applyFont="1" applyFill="1" applyBorder="1" applyAlignment="1">
      <alignment horizontal="center" wrapText="1"/>
    </xf>
    <xf numFmtId="21" fontId="55" fillId="0" borderId="66" xfId="0" applyNumberFormat="1" applyFont="1" applyFill="1" applyBorder="1" applyAlignment="1">
      <alignment horizontal="center"/>
    </xf>
    <xf numFmtId="21" fontId="55" fillId="0" borderId="67" xfId="0" applyNumberFormat="1" applyFont="1" applyFill="1" applyBorder="1" applyAlignment="1">
      <alignment horizontal="center" wrapText="1"/>
    </xf>
    <xf numFmtId="168" fontId="55" fillId="0" borderId="67" xfId="0" applyNumberFormat="1" applyFont="1" applyFill="1" applyBorder="1" applyAlignment="1">
      <alignment horizontal="center" wrapText="1"/>
    </xf>
    <xf numFmtId="21" fontId="56" fillId="0" borderId="0" xfId="18" applyNumberFormat="1" applyFont="1" applyFill="1" applyBorder="1" applyAlignment="1">
      <alignment horizontal="center" vertical="center"/>
      <protection/>
    </xf>
    <xf numFmtId="21" fontId="55" fillId="0" borderId="68" xfId="0" applyNumberFormat="1" applyFont="1" applyFill="1" applyBorder="1" applyAlignment="1">
      <alignment horizontal="center" wrapText="1"/>
    </xf>
    <xf numFmtId="171" fontId="55" fillId="0" borderId="0" xfId="0" applyNumberFormat="1" applyFont="1" applyFill="1" applyBorder="1" applyAlignment="1">
      <alignment horizontal="center" wrapText="1"/>
    </xf>
    <xf numFmtId="167" fontId="55" fillId="0" borderId="30" xfId="0" applyNumberFormat="1" applyFont="1" applyFill="1" applyBorder="1" applyAlignment="1">
      <alignment horizontal="center" wrapText="1"/>
    </xf>
    <xf numFmtId="0" fontId="55" fillId="0" borderId="45" xfId="0" applyFont="1" applyFill="1" applyBorder="1" applyAlignment="1">
      <alignment wrapText="1"/>
    </xf>
    <xf numFmtId="21" fontId="56" fillId="0" borderId="69" xfId="18" applyNumberFormat="1" applyFont="1" applyFill="1" applyBorder="1" applyAlignment="1">
      <alignment horizontal="center" wrapText="1"/>
      <protection/>
    </xf>
    <xf numFmtId="21" fontId="56" fillId="0" borderId="70" xfId="18" applyNumberFormat="1" applyFont="1" applyFill="1" applyBorder="1" applyAlignment="1">
      <alignment horizontal="center" wrapText="1"/>
      <protection/>
    </xf>
    <xf numFmtId="21" fontId="56" fillId="0" borderId="11" xfId="18" applyNumberFormat="1" applyFont="1" applyFill="1" applyBorder="1" applyAlignment="1">
      <alignment horizontal="center" vertical="center"/>
      <protection/>
    </xf>
    <xf numFmtId="21" fontId="55" fillId="0" borderId="70" xfId="0" applyNumberFormat="1" applyFont="1" applyFill="1" applyBorder="1" applyAlignment="1">
      <alignment horizontal="center" wrapText="1"/>
    </xf>
    <xf numFmtId="171" fontId="55" fillId="0" borderId="11" xfId="0" applyNumberFormat="1" applyFont="1" applyFill="1" applyBorder="1" applyAlignment="1">
      <alignment horizontal="center" wrapText="1"/>
    </xf>
    <xf numFmtId="21" fontId="55" fillId="0" borderId="45" xfId="0" applyNumberFormat="1" applyFont="1" applyFill="1" applyBorder="1" applyAlignment="1">
      <alignment horizontal="center"/>
    </xf>
    <xf numFmtId="0" fontId="55" fillId="0" borderId="67" xfId="0" applyFont="1" applyFill="1" applyBorder="1" applyAlignment="1">
      <alignment horizontal="right" wrapText="1"/>
    </xf>
    <xf numFmtId="0" fontId="55" fillId="0" borderId="9" xfId="0" applyFont="1" applyFill="1" applyBorder="1" applyAlignment="1">
      <alignment horizontal="right" wrapText="1"/>
    </xf>
    <xf numFmtId="0" fontId="57" fillId="0" borderId="11" xfId="0" applyFont="1" applyBorder="1" applyAlignment="1">
      <alignment/>
    </xf>
    <xf numFmtId="0" fontId="58" fillId="0" borderId="11" xfId="18" applyFont="1" applyFill="1" applyBorder="1" applyAlignment="1">
      <alignment wrapText="1"/>
      <protection/>
    </xf>
    <xf numFmtId="0" fontId="58" fillId="0" borderId="11" xfId="18" applyFont="1" applyFill="1" applyBorder="1" applyAlignment="1">
      <alignment horizontal="center" wrapText="1"/>
      <protection/>
    </xf>
    <xf numFmtId="21" fontId="58" fillId="0" borderId="11" xfId="18" applyNumberFormat="1" applyFont="1" applyFill="1" applyBorder="1" applyAlignment="1">
      <alignment horizontal="center" wrapText="1"/>
      <protection/>
    </xf>
    <xf numFmtId="21" fontId="56" fillId="0" borderId="71" xfId="18" applyNumberFormat="1" applyFont="1" applyFill="1" applyBorder="1" applyAlignment="1">
      <alignment horizontal="center" wrapText="1"/>
      <protection/>
    </xf>
    <xf numFmtId="21" fontId="55" fillId="0" borderId="8" xfId="0" applyNumberFormat="1" applyFont="1" applyFill="1" applyBorder="1" applyAlignment="1">
      <alignment horizontal="center"/>
    </xf>
    <xf numFmtId="21" fontId="56" fillId="0" borderId="7" xfId="18" applyNumberFormat="1" applyFont="1" applyFill="1" applyBorder="1" applyAlignment="1">
      <alignment horizontal="center" vertical="center"/>
      <protection/>
    </xf>
    <xf numFmtId="0" fontId="59" fillId="0" borderId="7" xfId="18" applyNumberFormat="1" applyFont="1" applyFill="1" applyBorder="1" applyAlignment="1">
      <alignment horizontal="center" wrapText="1"/>
      <protection/>
    </xf>
    <xf numFmtId="170" fontId="59" fillId="0" borderId="7" xfId="18" applyNumberFormat="1" applyFont="1" applyFill="1" applyBorder="1" applyAlignment="1">
      <alignment horizontal="center" vertical="center" wrapText="1"/>
      <protection/>
    </xf>
    <xf numFmtId="0" fontId="59" fillId="0" borderId="7" xfId="0" applyFont="1" applyFill="1" applyBorder="1" applyAlignment="1">
      <alignment horizontal="center"/>
    </xf>
    <xf numFmtId="21" fontId="55" fillId="0" borderId="7" xfId="0" applyNumberFormat="1" applyFont="1" applyFill="1" applyBorder="1" applyAlignment="1">
      <alignment horizontal="center" wrapText="1"/>
    </xf>
    <xf numFmtId="0" fontId="58" fillId="0" borderId="11" xfId="18" applyFont="1" applyFill="1" applyBorder="1" applyAlignment="1">
      <alignment wrapText="1"/>
      <protection/>
    </xf>
    <xf numFmtId="0" fontId="58" fillId="0" borderId="11" xfId="18" applyFont="1" applyFill="1" applyBorder="1" applyAlignment="1">
      <alignment horizontal="center" wrapText="1"/>
      <protection/>
    </xf>
    <xf numFmtId="21" fontId="58" fillId="0" borderId="11" xfId="18" applyNumberFormat="1" applyFont="1" applyFill="1" applyBorder="1" applyAlignment="1">
      <alignment horizontal="center" wrapText="1"/>
      <protection/>
    </xf>
    <xf numFmtId="0" fontId="55" fillId="3" borderId="22" xfId="0" applyFont="1" applyFill="1" applyBorder="1" applyAlignment="1">
      <alignment horizontal="center" wrapText="1"/>
    </xf>
    <xf numFmtId="0" fontId="50" fillId="0" borderId="45" xfId="0" applyFont="1" applyFill="1" applyBorder="1" applyAlignment="1">
      <alignment wrapText="1"/>
    </xf>
    <xf numFmtId="0" fontId="54" fillId="0" borderId="0" xfId="18" applyNumberFormat="1" applyFont="1" applyFill="1" applyBorder="1" applyAlignment="1">
      <alignment horizontal="center" wrapText="1"/>
      <protection/>
    </xf>
    <xf numFmtId="170" fontId="54" fillId="0" borderId="0" xfId="18" applyNumberFormat="1" applyFont="1" applyFill="1" applyBorder="1" applyAlignment="1">
      <alignment horizontal="center" vertical="center" wrapText="1"/>
      <protection/>
    </xf>
    <xf numFmtId="0" fontId="54" fillId="0" borderId="0" xfId="0" applyFont="1" applyFill="1" applyBorder="1" applyAlignment="1">
      <alignment horizontal="center"/>
    </xf>
    <xf numFmtId="21" fontId="51" fillId="0" borderId="39" xfId="18" applyNumberFormat="1" applyFont="1" applyFill="1" applyBorder="1" applyAlignment="1">
      <alignment horizontal="center" vertical="center"/>
      <protection/>
    </xf>
    <xf numFmtId="0" fontId="5" fillId="0" borderId="2" xfId="0" applyFont="1" applyFill="1" applyBorder="1" applyAlignment="1">
      <alignment horizontal="center" wrapText="1"/>
    </xf>
    <xf numFmtId="0" fontId="2" fillId="0" borderId="54" xfId="0" applyFont="1" applyFill="1" applyBorder="1" applyAlignment="1">
      <alignment wrapText="1"/>
    </xf>
    <xf numFmtId="0" fontId="7" fillId="0" borderId="33" xfId="0" applyFont="1" applyFill="1" applyBorder="1" applyAlignment="1">
      <alignment horizontal="right" wrapText="1"/>
    </xf>
    <xf numFmtId="0" fontId="7" fillId="0" borderId="34" xfId="0" applyFont="1" applyFill="1" applyBorder="1" applyAlignment="1" quotePrefix="1">
      <alignment horizontal="right" wrapText="1"/>
    </xf>
    <xf numFmtId="0" fontId="7" fillId="0" borderId="22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wrapText="1"/>
    </xf>
    <xf numFmtId="21" fontId="7" fillId="2" borderId="33" xfId="0" applyNumberFormat="1" applyFont="1" applyFill="1" applyBorder="1" applyAlignment="1">
      <alignment horizontal="center" wrapText="1"/>
    </xf>
    <xf numFmtId="168" fontId="7" fillId="2" borderId="34" xfId="0" applyNumberFormat="1" applyFont="1" applyFill="1" applyBorder="1" applyAlignment="1">
      <alignment horizontal="center" wrapText="1"/>
    </xf>
    <xf numFmtId="167" fontId="7" fillId="2" borderId="35" xfId="0" applyNumberFormat="1" applyFont="1" applyFill="1" applyBorder="1" applyAlignment="1">
      <alignment horizontal="center" wrapText="1"/>
    </xf>
    <xf numFmtId="21" fontId="7" fillId="2" borderId="36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right" wrapText="1"/>
    </xf>
    <xf numFmtId="0" fontId="7" fillId="0" borderId="45" xfId="0" applyFont="1" applyFill="1" applyBorder="1" applyAlignment="1">
      <alignment wrapText="1"/>
    </xf>
    <xf numFmtId="0" fontId="7" fillId="0" borderId="45" xfId="0" applyFont="1" applyFill="1" applyBorder="1" applyAlignment="1">
      <alignment horizontal="center" wrapText="1"/>
    </xf>
    <xf numFmtId="0" fontId="7" fillId="0" borderId="43" xfId="0" applyFont="1" applyFill="1" applyBorder="1" applyAlignment="1">
      <alignment wrapText="1"/>
    </xf>
    <xf numFmtId="21" fontId="60" fillId="0" borderId="69" xfId="18" applyNumberFormat="1" applyFont="1" applyFill="1" applyBorder="1" applyAlignment="1">
      <alignment horizontal="center" wrapText="1"/>
      <protection/>
    </xf>
    <xf numFmtId="1" fontId="7" fillId="0" borderId="11" xfId="0" applyNumberFormat="1" applyFont="1" applyFill="1" applyBorder="1" applyAlignment="1">
      <alignment horizontal="center" wrapText="1"/>
    </xf>
    <xf numFmtId="21" fontId="7" fillId="0" borderId="43" xfId="0" applyNumberFormat="1" applyFont="1" applyFill="1" applyBorder="1" applyAlignment="1">
      <alignment horizontal="center"/>
    </xf>
    <xf numFmtId="21" fontId="60" fillId="0" borderId="70" xfId="18" applyNumberFormat="1" applyFont="1" applyFill="1" applyBorder="1" applyAlignment="1">
      <alignment horizontal="center" wrapText="1"/>
      <protection/>
    </xf>
    <xf numFmtId="21" fontId="7" fillId="0" borderId="9" xfId="0" applyNumberFormat="1" applyFont="1" applyFill="1" applyBorder="1" applyAlignment="1">
      <alignment horizontal="center" wrapText="1"/>
    </xf>
    <xf numFmtId="21" fontId="7" fillId="0" borderId="36" xfId="0" applyNumberFormat="1" applyFont="1" applyFill="1" applyBorder="1" applyAlignment="1">
      <alignment horizontal="center"/>
    </xf>
    <xf numFmtId="168" fontId="7" fillId="0" borderId="9" xfId="0" applyNumberFormat="1" applyFont="1" applyFill="1" applyBorder="1" applyAlignment="1">
      <alignment horizontal="center" wrapText="1"/>
    </xf>
    <xf numFmtId="21" fontId="60" fillId="0" borderId="11" xfId="18" applyNumberFormat="1" applyFont="1" applyFill="1" applyBorder="1" applyAlignment="1">
      <alignment horizontal="center" vertical="center"/>
      <protection/>
    </xf>
    <xf numFmtId="21" fontId="7" fillId="0" borderId="70" xfId="0" applyNumberFormat="1" applyFont="1" applyFill="1" applyBorder="1" applyAlignment="1">
      <alignment horizontal="center" wrapText="1"/>
    </xf>
    <xf numFmtId="171" fontId="7" fillId="0" borderId="11" xfId="0" applyNumberFormat="1" applyFont="1" applyFill="1" applyBorder="1" applyAlignment="1">
      <alignment horizontal="center" wrapText="1"/>
    </xf>
    <xf numFmtId="21" fontId="7" fillId="0" borderId="45" xfId="0" applyNumberFormat="1" applyFont="1" applyFill="1" applyBorder="1" applyAlignment="1">
      <alignment horizontal="center"/>
    </xf>
    <xf numFmtId="21" fontId="7" fillId="0" borderId="22" xfId="0" applyNumberFormat="1" applyFont="1" applyFill="1" applyBorder="1" applyAlignment="1">
      <alignment horizontal="center" wrapText="1"/>
    </xf>
    <xf numFmtId="167" fontId="7" fillId="0" borderId="52" xfId="0" applyNumberFormat="1" applyFont="1" applyFill="1" applyBorder="1" applyAlignment="1">
      <alignment horizontal="center" wrapText="1"/>
    </xf>
    <xf numFmtId="0" fontId="61" fillId="0" borderId="11" xfId="0" applyFont="1" applyBorder="1" applyAlignment="1">
      <alignment/>
    </xf>
    <xf numFmtId="0" fontId="62" fillId="0" borderId="11" xfId="18" applyFont="1" applyFill="1" applyBorder="1" applyAlignment="1">
      <alignment wrapText="1"/>
      <protection/>
    </xf>
    <xf numFmtId="0" fontId="62" fillId="0" borderId="11" xfId="18" applyFont="1" applyFill="1" applyBorder="1" applyAlignment="1">
      <alignment horizontal="center" wrapText="1"/>
      <protection/>
    </xf>
    <xf numFmtId="21" fontId="62" fillId="0" borderId="11" xfId="18" applyNumberFormat="1" applyFont="1" applyFill="1" applyBorder="1" applyAlignment="1">
      <alignment horizontal="center" wrapText="1"/>
      <protection/>
    </xf>
    <xf numFmtId="0" fontId="63" fillId="0" borderId="22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" fillId="7" borderId="33" xfId="0" applyFont="1" applyFill="1" applyBorder="1" applyAlignment="1">
      <alignment horizontal="right" wrapText="1"/>
    </xf>
    <xf numFmtId="3" fontId="1" fillId="0" borderId="22" xfId="0" applyNumberFormat="1" applyFont="1" applyBorder="1" applyAlignment="1">
      <alignment horizontal="center"/>
    </xf>
    <xf numFmtId="21" fontId="51" fillId="0" borderId="38" xfId="18" applyNumberFormat="1" applyFont="1" applyFill="1" applyBorder="1" applyAlignment="1">
      <alignment horizontal="center" vertical="center"/>
      <protection/>
    </xf>
    <xf numFmtId="0" fontId="7" fillId="0" borderId="52" xfId="0" applyFont="1" applyFill="1" applyBorder="1" applyAlignment="1">
      <alignment horizontal="center" wrapText="1"/>
    </xf>
    <xf numFmtId="0" fontId="7" fillId="0" borderId="34" xfId="0" applyFont="1" applyFill="1" applyBorder="1" applyAlignment="1">
      <alignment horizontal="center" wrapText="1"/>
    </xf>
    <xf numFmtId="0" fontId="7" fillId="0" borderId="35" xfId="0" applyFont="1" applyFill="1" applyBorder="1" applyAlignment="1">
      <alignment wrapText="1"/>
    </xf>
    <xf numFmtId="0" fontId="7" fillId="0" borderId="35" xfId="0" applyFont="1" applyFill="1" applyBorder="1" applyAlignment="1">
      <alignment horizontal="right" wrapText="1"/>
    </xf>
    <xf numFmtId="0" fontId="7" fillId="0" borderId="50" xfId="0" applyFont="1" applyFill="1" applyBorder="1" applyAlignment="1">
      <alignment wrapText="1"/>
    </xf>
    <xf numFmtId="0" fontId="7" fillId="0" borderId="35" xfId="0" applyFont="1" applyFill="1" applyBorder="1" applyAlignment="1">
      <alignment horizontal="center" wrapText="1"/>
    </xf>
    <xf numFmtId="0" fontId="7" fillId="0" borderId="50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wrapText="1"/>
    </xf>
    <xf numFmtId="21" fontId="60" fillId="0" borderId="48" xfId="18" applyNumberFormat="1" applyFont="1" applyFill="1" applyBorder="1" applyAlignment="1">
      <alignment horizontal="center" wrapText="1"/>
      <protection/>
    </xf>
    <xf numFmtId="21" fontId="60" fillId="0" borderId="74" xfId="18" applyNumberFormat="1" applyFont="1" applyFill="1" applyBorder="1" applyAlignment="1">
      <alignment horizontal="center" wrapText="1"/>
      <protection/>
    </xf>
    <xf numFmtId="1" fontId="7" fillId="0" borderId="51" xfId="0" applyNumberFormat="1" applyFont="1" applyFill="1" applyBorder="1" applyAlignment="1">
      <alignment horizontal="center" wrapText="1"/>
    </xf>
    <xf numFmtId="21" fontId="60" fillId="0" borderId="39" xfId="18" applyNumberFormat="1" applyFont="1" applyFill="1" applyBorder="1" applyAlignment="1">
      <alignment horizontal="center" wrapText="1"/>
      <protection/>
    </xf>
    <xf numFmtId="21" fontId="56" fillId="0" borderId="70" xfId="18" applyNumberFormat="1" applyFont="1" applyFill="1" applyBorder="1" applyAlignment="1">
      <alignment horizontal="center" vertical="center" wrapText="1"/>
      <protection/>
    </xf>
    <xf numFmtId="21" fontId="60" fillId="0" borderId="72" xfId="18" applyNumberFormat="1" applyFont="1" applyFill="1" applyBorder="1" applyAlignment="1">
      <alignment horizontal="center" wrapText="1"/>
      <protection/>
    </xf>
    <xf numFmtId="21" fontId="7" fillId="0" borderId="33" xfId="0" applyNumberFormat="1" applyFont="1" applyFill="1" applyBorder="1" applyAlignment="1">
      <alignment horizontal="center" wrapText="1"/>
    </xf>
    <xf numFmtId="168" fontId="7" fillId="0" borderId="33" xfId="0" applyNumberFormat="1" applyFont="1" applyFill="1" applyBorder="1" applyAlignment="1">
      <alignment horizontal="center" wrapText="1"/>
    </xf>
    <xf numFmtId="21" fontId="60" fillId="0" borderId="22" xfId="18" applyNumberFormat="1" applyFont="1" applyFill="1" applyBorder="1" applyAlignment="1">
      <alignment horizontal="center" vertical="center"/>
      <protection/>
    </xf>
    <xf numFmtId="21" fontId="60" fillId="0" borderId="35" xfId="18" applyNumberFormat="1" applyFont="1" applyFill="1" applyBorder="1" applyAlignment="1">
      <alignment horizontal="center" vertical="center"/>
      <protection/>
    </xf>
    <xf numFmtId="21" fontId="7" fillId="0" borderId="73" xfId="0" applyNumberFormat="1" applyFont="1" applyFill="1" applyBorder="1" applyAlignment="1">
      <alignment horizontal="center" wrapText="1"/>
    </xf>
    <xf numFmtId="171" fontId="7" fillId="0" borderId="51" xfId="0" applyNumberFormat="1" applyFont="1" applyFill="1" applyBorder="1" applyAlignment="1">
      <alignment horizontal="center" wrapText="1"/>
    </xf>
    <xf numFmtId="21" fontId="7" fillId="0" borderId="35" xfId="0" applyNumberFormat="1" applyFont="1" applyFill="1" applyBorder="1" applyAlignment="1">
      <alignment horizontal="center" wrapText="1"/>
    </xf>
    <xf numFmtId="167" fontId="7" fillId="0" borderId="51" xfId="0" applyNumberFormat="1" applyFont="1" applyFill="1" applyBorder="1" applyAlignment="1">
      <alignment horizontal="center" wrapText="1"/>
    </xf>
    <xf numFmtId="0" fontId="61" fillId="0" borderId="0" xfId="0" applyFont="1" applyAlignment="1">
      <alignment/>
    </xf>
    <xf numFmtId="0" fontId="61" fillId="0" borderId="0" xfId="0" applyFont="1" applyBorder="1" applyAlignment="1">
      <alignment/>
    </xf>
    <xf numFmtId="0" fontId="62" fillId="0" borderId="0" xfId="18" applyFont="1" applyFill="1" applyBorder="1" applyAlignment="1">
      <alignment wrapText="1"/>
      <protection/>
    </xf>
    <xf numFmtId="0" fontId="57" fillId="0" borderId="11" xfId="0" applyFont="1" applyFill="1" applyBorder="1" applyAlignment="1">
      <alignment/>
    </xf>
    <xf numFmtId="0" fontId="62" fillId="0" borderId="0" xfId="18" applyFont="1" applyFill="1" applyBorder="1" applyAlignment="1">
      <alignment horizontal="center" wrapText="1"/>
      <protection/>
    </xf>
    <xf numFmtId="0" fontId="55" fillId="0" borderId="11" xfId="0" applyFont="1" applyFill="1" applyBorder="1" applyAlignment="1">
      <alignment/>
    </xf>
    <xf numFmtId="21" fontId="62" fillId="0" borderId="0" xfId="18" applyNumberFormat="1" applyFont="1" applyFill="1" applyBorder="1" applyAlignment="1">
      <alignment horizontal="center" wrapText="1"/>
      <protection/>
    </xf>
    <xf numFmtId="0" fontId="55" fillId="0" borderId="11" xfId="0" applyFont="1" applyFill="1" applyBorder="1" applyAlignment="1">
      <alignment horizontal="center"/>
    </xf>
    <xf numFmtId="0" fontId="59" fillId="0" borderId="38" xfId="0" applyFont="1" applyFill="1" applyBorder="1" applyAlignment="1">
      <alignment horizontal="center"/>
    </xf>
    <xf numFmtId="0" fontId="63" fillId="0" borderId="35" xfId="0" applyFont="1" applyFill="1" applyBorder="1" applyAlignment="1">
      <alignment horizontal="center"/>
    </xf>
    <xf numFmtId="0" fontId="7" fillId="0" borderId="76" xfId="0" applyFont="1" applyFill="1" applyBorder="1" applyAlignment="1">
      <alignment horizontal="right" wrapText="1"/>
    </xf>
    <xf numFmtId="0" fontId="2" fillId="0" borderId="64" xfId="0" applyFont="1" applyFill="1" applyBorder="1" applyAlignment="1">
      <alignment horizontal="right" wrapText="1"/>
    </xf>
    <xf numFmtId="0" fontId="2" fillId="0" borderId="22" xfId="0" applyFont="1" applyFill="1" applyBorder="1" applyAlignment="1" quotePrefix="1">
      <alignment horizontal="right" wrapText="1"/>
    </xf>
    <xf numFmtId="21" fontId="2" fillId="2" borderId="9" xfId="0" applyNumberFormat="1" applyFont="1" applyFill="1" applyBorder="1" applyAlignment="1">
      <alignment horizontal="center" wrapText="1"/>
    </xf>
    <xf numFmtId="168" fontId="2" fillId="2" borderId="52" xfId="0" applyNumberFormat="1" applyFont="1" applyFill="1" applyBorder="1" applyAlignment="1">
      <alignment horizontal="center" wrapText="1"/>
    </xf>
    <xf numFmtId="167" fontId="2" fillId="2" borderId="22" xfId="0" applyNumberFormat="1" applyFont="1" applyFill="1" applyBorder="1" applyAlignment="1">
      <alignment horizontal="center" wrapText="1"/>
    </xf>
    <xf numFmtId="21" fontId="2" fillId="2" borderId="43" xfId="0" applyNumberFormat="1" applyFont="1" applyFill="1" applyBorder="1" applyAlignment="1">
      <alignment horizontal="center"/>
    </xf>
    <xf numFmtId="21" fontId="2" fillId="0" borderId="68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34" fillId="0" borderId="51" xfId="18" applyFont="1" applyFill="1" applyBorder="1" applyAlignment="1">
      <alignment wrapText="1"/>
      <protection/>
    </xf>
    <xf numFmtId="0" fontId="34" fillId="0" borderId="51" xfId="18" applyFont="1" applyFill="1" applyBorder="1" applyAlignment="1">
      <alignment horizontal="center" wrapText="1"/>
      <protection/>
    </xf>
    <xf numFmtId="0" fontId="49" fillId="0" borderId="11" xfId="18" applyFont="1" applyFill="1" applyBorder="1" applyAlignment="1">
      <alignment horizontal="left" wrapText="1"/>
      <protection/>
    </xf>
    <xf numFmtId="21" fontId="34" fillId="0" borderId="51" xfId="18" applyNumberFormat="1" applyFont="1" applyFill="1" applyBorder="1" applyAlignment="1">
      <alignment horizontal="center" wrapText="1"/>
      <protection/>
    </xf>
    <xf numFmtId="21" fontId="7" fillId="0" borderId="72" xfId="0" applyNumberFormat="1" applyFont="1" applyFill="1" applyBorder="1" applyAlignment="1">
      <alignment horizontal="center" wrapText="1"/>
    </xf>
    <xf numFmtId="21" fontId="50" fillId="0" borderId="22" xfId="0" applyNumberFormat="1" applyFont="1" applyFill="1" applyBorder="1" applyAlignment="1">
      <alignment horizontal="center" wrapText="1"/>
    </xf>
    <xf numFmtId="0" fontId="54" fillId="0" borderId="0" xfId="18" applyFont="1" applyFill="1" applyBorder="1" applyAlignment="1">
      <alignment wrapText="1"/>
      <protection/>
    </xf>
    <xf numFmtId="0" fontId="54" fillId="0" borderId="0" xfId="18" applyFont="1" applyFill="1" applyBorder="1" applyAlignment="1">
      <alignment horizontal="center" wrapText="1"/>
      <protection/>
    </xf>
    <xf numFmtId="21" fontId="54" fillId="0" borderId="0" xfId="18" applyNumberFormat="1" applyFont="1" applyFill="1" applyBorder="1" applyAlignment="1">
      <alignment horizontal="center" wrapText="1"/>
      <protection/>
    </xf>
    <xf numFmtId="16" fontId="50" fillId="0" borderId="34" xfId="0" applyNumberFormat="1" applyFont="1" applyFill="1" applyBorder="1" applyAlignment="1">
      <alignment horizontal="right" wrapText="1"/>
    </xf>
    <xf numFmtId="0" fontId="50" fillId="0" borderId="34" xfId="0" applyFont="1" applyFill="1" applyBorder="1" applyAlignment="1">
      <alignment horizontal="right" wrapText="1"/>
    </xf>
    <xf numFmtId="21" fontId="2" fillId="0" borderId="35" xfId="0" applyNumberFormat="1" applyFont="1" applyFill="1" applyBorder="1" applyAlignment="1">
      <alignment horizontal="center" wrapText="1"/>
    </xf>
    <xf numFmtId="1" fontId="36" fillId="0" borderId="35" xfId="0" applyNumberFormat="1" applyFont="1" applyFill="1" applyBorder="1" applyAlignment="1">
      <alignment horizontal="center"/>
    </xf>
    <xf numFmtId="0" fontId="2" fillId="7" borderId="15" xfId="0" applyFont="1" applyFill="1" applyBorder="1" applyAlignment="1">
      <alignment horizontal="right" wrapText="1"/>
    </xf>
    <xf numFmtId="21" fontId="36" fillId="0" borderId="14" xfId="18" applyNumberFormat="1" applyFont="1" applyFill="1" applyBorder="1" applyAlignment="1">
      <alignment wrapText="1"/>
      <protection/>
    </xf>
    <xf numFmtId="167" fontId="36" fillId="0" borderId="14" xfId="18" applyNumberFormat="1" applyFont="1" applyFill="1" applyBorder="1" applyAlignment="1">
      <alignment horizontal="center" wrapText="1"/>
      <protection/>
    </xf>
    <xf numFmtId="0" fontId="2" fillId="0" borderId="14" xfId="0" applyFont="1" applyFill="1" applyBorder="1" applyAlignment="1">
      <alignment horizontal="center"/>
    </xf>
    <xf numFmtId="0" fontId="2" fillId="0" borderId="76" xfId="0" applyFont="1" applyFill="1" applyBorder="1" applyAlignment="1">
      <alignment horizontal="right" wrapText="1"/>
    </xf>
    <xf numFmtId="21" fontId="56" fillId="0" borderId="77" xfId="18" applyNumberFormat="1" applyFont="1" applyFill="1" applyBorder="1" applyAlignment="1">
      <alignment horizontal="center" vertical="center" wrapText="1"/>
      <protection/>
    </xf>
    <xf numFmtId="21" fontId="56" fillId="0" borderId="78" xfId="18" applyNumberFormat="1" applyFont="1" applyFill="1" applyBorder="1" applyAlignment="1">
      <alignment horizontal="center" wrapText="1"/>
      <protection/>
    </xf>
    <xf numFmtId="21" fontId="56" fillId="0" borderId="51" xfId="18" applyNumberFormat="1" applyFont="1" applyFill="1" applyBorder="1" applyAlignment="1">
      <alignment horizontal="center" vertical="center"/>
      <protection/>
    </xf>
    <xf numFmtId="21" fontId="55" fillId="0" borderId="50" xfId="0" applyNumberFormat="1" applyFont="1" applyFill="1" applyBorder="1" applyAlignment="1">
      <alignment horizontal="center"/>
    </xf>
    <xf numFmtId="167" fontId="55" fillId="0" borderId="34" xfId="0" applyNumberFormat="1" applyFont="1" applyFill="1" applyBorder="1" applyAlignment="1">
      <alignment horizontal="center" wrapText="1"/>
    </xf>
    <xf numFmtId="0" fontId="59" fillId="0" borderId="35" xfId="18" applyNumberFormat="1" applyFont="1" applyFill="1" applyBorder="1" applyAlignment="1">
      <alignment horizontal="center" wrapText="1"/>
      <protection/>
    </xf>
    <xf numFmtId="170" fontId="59" fillId="0" borderId="35" xfId="18" applyNumberFormat="1" applyFont="1" applyFill="1" applyBorder="1" applyAlignment="1">
      <alignment horizontal="center" vertical="center" wrapText="1"/>
      <protection/>
    </xf>
    <xf numFmtId="21" fontId="2" fillId="0" borderId="79" xfId="0" applyNumberFormat="1" applyFont="1" applyFill="1" applyBorder="1" applyAlignment="1">
      <alignment horizontal="center"/>
    </xf>
    <xf numFmtId="0" fontId="55" fillId="0" borderId="76" xfId="0" applyFont="1" applyFill="1" applyBorder="1" applyAlignment="1">
      <alignment horizontal="right" wrapText="1"/>
    </xf>
    <xf numFmtId="0" fontId="2" fillId="0" borderId="80" xfId="0" applyFont="1" applyFill="1" applyBorder="1" applyAlignment="1" quotePrefix="1">
      <alignment horizontal="right" wrapText="1"/>
    </xf>
    <xf numFmtId="0" fontId="2" fillId="0" borderId="80" xfId="0" applyFont="1" applyFill="1" applyBorder="1" applyAlignment="1">
      <alignment horizontal="center" wrapText="1"/>
    </xf>
    <xf numFmtId="0" fontId="2" fillId="0" borderId="81" xfId="0" applyFont="1" applyFill="1" applyBorder="1" applyAlignment="1">
      <alignment wrapText="1"/>
    </xf>
    <xf numFmtId="21" fontId="2" fillId="2" borderId="82" xfId="0" applyNumberFormat="1" applyFont="1" applyFill="1" applyBorder="1" applyAlignment="1">
      <alignment horizontal="center" wrapText="1"/>
    </xf>
    <xf numFmtId="168" fontId="2" fillId="2" borderId="80" xfId="0" applyNumberFormat="1" applyFont="1" applyFill="1" applyBorder="1" applyAlignment="1">
      <alignment horizontal="center" wrapText="1"/>
    </xf>
    <xf numFmtId="167" fontId="2" fillId="2" borderId="81" xfId="0" applyNumberFormat="1" applyFont="1" applyFill="1" applyBorder="1" applyAlignment="1">
      <alignment horizontal="center" wrapText="1"/>
    </xf>
    <xf numFmtId="21" fontId="2" fillId="2" borderId="79" xfId="0" applyNumberFormat="1" applyFont="1" applyFill="1" applyBorder="1" applyAlignment="1">
      <alignment horizontal="center"/>
    </xf>
    <xf numFmtId="0" fontId="2" fillId="0" borderId="81" xfId="0" applyFont="1" applyFill="1" applyBorder="1" applyAlignment="1">
      <alignment horizontal="right" wrapText="1"/>
    </xf>
    <xf numFmtId="0" fontId="2" fillId="0" borderId="83" xfId="0" applyFont="1" applyFill="1" applyBorder="1" applyAlignment="1">
      <alignment wrapText="1"/>
    </xf>
    <xf numFmtId="0" fontId="2" fillId="0" borderId="84" xfId="0" applyFont="1" applyFill="1" applyBorder="1" applyAlignment="1">
      <alignment wrapText="1"/>
    </xf>
    <xf numFmtId="0" fontId="2" fillId="0" borderId="81" xfId="0" applyFont="1" applyFill="1" applyBorder="1" applyAlignment="1">
      <alignment horizontal="center" wrapText="1"/>
    </xf>
    <xf numFmtId="0" fontId="2" fillId="0" borderId="83" xfId="0" applyFont="1" applyFill="1" applyBorder="1" applyAlignment="1">
      <alignment horizontal="center" wrapText="1"/>
    </xf>
    <xf numFmtId="0" fontId="2" fillId="0" borderId="79" xfId="0" applyFont="1" applyFill="1" applyBorder="1" applyAlignment="1">
      <alignment wrapText="1"/>
    </xf>
    <xf numFmtId="21" fontId="35" fillId="0" borderId="85" xfId="18" applyNumberFormat="1" applyFont="1" applyFill="1" applyBorder="1" applyAlignment="1">
      <alignment horizontal="center" wrapText="1"/>
      <protection/>
    </xf>
    <xf numFmtId="1" fontId="2" fillId="0" borderId="86" xfId="0" applyNumberFormat="1" applyFont="1" applyFill="1" applyBorder="1" applyAlignment="1">
      <alignment horizontal="center" wrapText="1"/>
    </xf>
    <xf numFmtId="21" fontId="35" fillId="0" borderId="87" xfId="18" applyNumberFormat="1" applyFont="1" applyFill="1" applyBorder="1" applyAlignment="1">
      <alignment horizontal="center" wrapText="1"/>
      <protection/>
    </xf>
    <xf numFmtId="21" fontId="2" fillId="0" borderId="82" xfId="0" applyNumberFormat="1" applyFont="1" applyFill="1" applyBorder="1" applyAlignment="1">
      <alignment horizontal="center" wrapText="1"/>
    </xf>
    <xf numFmtId="168" fontId="2" fillId="0" borderId="82" xfId="0" applyNumberFormat="1" applyFont="1" applyFill="1" applyBorder="1" applyAlignment="1">
      <alignment horizontal="center" wrapText="1"/>
    </xf>
    <xf numFmtId="21" fontId="35" fillId="0" borderId="86" xfId="18" applyNumberFormat="1" applyFont="1" applyFill="1" applyBorder="1" applyAlignment="1">
      <alignment horizontal="center" vertical="center"/>
      <protection/>
    </xf>
    <xf numFmtId="21" fontId="2" fillId="0" borderId="88" xfId="0" applyNumberFormat="1" applyFont="1" applyFill="1" applyBorder="1" applyAlignment="1">
      <alignment horizontal="center" wrapText="1"/>
    </xf>
    <xf numFmtId="171" fontId="2" fillId="0" borderId="86" xfId="0" applyNumberFormat="1" applyFont="1" applyFill="1" applyBorder="1" applyAlignment="1">
      <alignment horizontal="center" wrapText="1"/>
    </xf>
    <xf numFmtId="21" fontId="2" fillId="0" borderId="84" xfId="0" applyNumberFormat="1" applyFont="1" applyFill="1" applyBorder="1" applyAlignment="1">
      <alignment horizontal="center"/>
    </xf>
    <xf numFmtId="21" fontId="2" fillId="0" borderId="89" xfId="0" applyNumberFormat="1" applyFont="1" applyFill="1" applyBorder="1" applyAlignment="1">
      <alignment horizontal="center" wrapText="1"/>
    </xf>
    <xf numFmtId="167" fontId="2" fillId="0" borderId="80" xfId="0" applyNumberFormat="1" applyFont="1" applyFill="1" applyBorder="1" applyAlignment="1">
      <alignment horizontal="center" wrapText="1"/>
    </xf>
    <xf numFmtId="0" fontId="0" fillId="0" borderId="86" xfId="0" applyFont="1" applyBorder="1" applyAlignment="1">
      <alignment/>
    </xf>
    <xf numFmtId="0" fontId="34" fillId="0" borderId="86" xfId="18" applyFont="1" applyFill="1" applyBorder="1" applyAlignment="1">
      <alignment wrapText="1"/>
      <protection/>
    </xf>
    <xf numFmtId="0" fontId="34" fillId="0" borderId="86" xfId="18" applyFont="1" applyFill="1" applyBorder="1" applyAlignment="1">
      <alignment horizontal="center" wrapText="1"/>
      <protection/>
    </xf>
    <xf numFmtId="21" fontId="34" fillId="0" borderId="86" xfId="18" applyNumberFormat="1" applyFont="1" applyFill="1" applyBorder="1" applyAlignment="1">
      <alignment horizontal="center" wrapText="1"/>
      <protection/>
    </xf>
    <xf numFmtId="0" fontId="36" fillId="0" borderId="89" xfId="0" applyFont="1" applyFill="1" applyBorder="1" applyAlignment="1">
      <alignment horizontal="center"/>
    </xf>
    <xf numFmtId="0" fontId="2" fillId="0" borderId="82" xfId="0" applyFont="1" applyFill="1" applyBorder="1" applyAlignment="1">
      <alignment horizontal="right" wrapText="1"/>
    </xf>
    <xf numFmtId="0" fontId="45" fillId="7" borderId="33" xfId="0" applyFont="1" applyFill="1" applyBorder="1" applyAlignment="1">
      <alignment horizontal="right" wrapText="1"/>
    </xf>
    <xf numFmtId="0" fontId="49" fillId="0" borderId="11" xfId="18" applyFont="1" applyFill="1" applyBorder="1" applyAlignment="1">
      <alignment wrapText="1"/>
      <protection/>
    </xf>
    <xf numFmtId="0" fontId="49" fillId="0" borderId="11" xfId="18" applyFont="1" applyFill="1" applyBorder="1" applyAlignment="1">
      <alignment horizontal="center" wrapText="1"/>
      <protection/>
    </xf>
    <xf numFmtId="21" fontId="49" fillId="0" borderId="11" xfId="18" applyNumberFormat="1" applyFont="1" applyFill="1" applyBorder="1" applyAlignment="1">
      <alignment horizontal="center" wrapText="1"/>
      <protection/>
    </xf>
    <xf numFmtId="0" fontId="48" fillId="0" borderId="22" xfId="18" applyNumberFormat="1" applyFont="1" applyFill="1" applyBorder="1" applyAlignment="1">
      <alignment horizontal="center" wrapText="1"/>
      <protection/>
    </xf>
    <xf numFmtId="170" fontId="48" fillId="0" borderId="22" xfId="18" applyNumberFormat="1" applyFont="1" applyFill="1" applyBorder="1" applyAlignment="1">
      <alignment horizontal="center" vertical="center" wrapText="1"/>
      <protection/>
    </xf>
    <xf numFmtId="168" fontId="5" fillId="2" borderId="18" xfId="0" applyNumberFormat="1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168" fontId="1" fillId="2" borderId="27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center"/>
    </xf>
    <xf numFmtId="46" fontId="9" fillId="0" borderId="0" xfId="0" applyNumberFormat="1" applyFont="1" applyFill="1" applyBorder="1" applyAlignment="1">
      <alignment horizontal="left"/>
    </xf>
    <xf numFmtId="46" fontId="55" fillId="0" borderId="0" xfId="0" applyNumberFormat="1" applyFont="1" applyFill="1" applyBorder="1" applyAlignment="1">
      <alignment horizontal="left"/>
    </xf>
    <xf numFmtId="0" fontId="1" fillId="5" borderId="90" xfId="0" applyFont="1" applyFill="1" applyBorder="1" applyAlignment="1">
      <alignment horizontal="center" wrapText="1"/>
    </xf>
    <xf numFmtId="0" fontId="1" fillId="5" borderId="49" xfId="0" applyFont="1" applyFill="1" applyBorder="1" applyAlignment="1">
      <alignment horizontal="center" wrapText="1"/>
    </xf>
    <xf numFmtId="0" fontId="1" fillId="5" borderId="41" xfId="0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Hyperlink" xfId="17"/>
    <cellStyle name="Normalny_Bieg now(1).03-06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 CE"/>
                <a:ea typeface="Arial CE"/>
                <a:cs typeface="Arial CE"/>
              </a:rPr>
              <a:t>I ZIMOWY MARATON NA RATY DOBRODZIEŃ 2009</a:t>
            </a:r>
          </a:p>
        </c:rich>
      </c:tx>
      <c:layout>
        <c:manualLayout>
          <c:xMode val="factor"/>
          <c:yMode val="factor"/>
          <c:x val="0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5375"/>
          <c:w val="0.966"/>
          <c:h val="0.6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I_ZIMNAR_2009_Dobrodzien!$H$88</c:f>
              <c:strCache>
                <c:ptCount val="1"/>
                <c:pt idx="0">
                  <c:v>2009-Osobostarty ogółem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I_ZIMNAR_2009_Dobrodzien!$I$88:$P$88</c:f>
              <c:numCache/>
            </c:numRef>
          </c:val>
        </c:ser>
        <c:ser>
          <c:idx val="1"/>
          <c:order val="1"/>
          <c:tx>
            <c:strRef>
              <c:f>I_ZIMNAR_2009_Dobrodzien!$H$89</c:f>
              <c:strCache>
                <c:ptCount val="1"/>
                <c:pt idx="0">
                  <c:v>w tym :        Kobiety (36)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I_ZIMNAR_2009_Dobrodzien!$I$89:$P$89</c:f>
              <c:numCache/>
            </c:numRef>
          </c:val>
        </c:ser>
        <c:ser>
          <c:idx val="2"/>
          <c:order val="2"/>
          <c:tx>
            <c:strRef>
              <c:f>I_ZIMNAR_2009_Dobrodzien!$H$93</c:f>
              <c:strCache>
                <c:ptCount val="1"/>
                <c:pt idx="0">
                  <c:v>Debiutanci w maratonie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I_ZIMNAR_2009_Dobrodzien!$I$93:$P$93</c:f>
              <c:numCache/>
            </c:numRef>
          </c:val>
        </c:ser>
        <c:ser>
          <c:idx val="3"/>
          <c:order val="3"/>
          <c:tx>
            <c:v>Narciarze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I_ZIMNAR_2009_Dobrodzien!$I$95:$P$95</c:f>
              <c:numCache/>
            </c:numRef>
          </c:val>
        </c:ser>
        <c:ser>
          <c:idx val="4"/>
          <c:order val="4"/>
          <c:tx>
            <c:strRef>
              <c:f>I_ZIMNAR_2009_Dobrodzien!$H$90</c:f>
              <c:strCache>
                <c:ptCount val="1"/>
                <c:pt idx="0">
                  <c:v>Nordic Walking (29)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I_ZIMNAR_2009_Dobrodzien!$I$90:$P$90</c:f>
              <c:numCache/>
            </c:numRef>
          </c:val>
        </c:ser>
        <c:axId val="65505380"/>
        <c:axId val="52677509"/>
      </c:barChart>
      <c:catAx>
        <c:axId val="655053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52677509"/>
        <c:crosses val="autoZero"/>
        <c:auto val="1"/>
        <c:lblOffset val="100"/>
        <c:noMultiLvlLbl val="0"/>
      </c:catAx>
      <c:valAx>
        <c:axId val="526775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655053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latin typeface="Arial CE"/>
                <a:ea typeface="Arial CE"/>
                <a:cs typeface="Arial CE"/>
              </a:rPr>
              <a:t>I Zimowy Maraton na Raty DOBRODZIEŃ 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72"/>
          <c:w val="0.95725"/>
          <c:h val="0.6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I_ZIMNAR_2009_Dobrodzien!$H$91</c:f>
              <c:strCache>
                <c:ptCount val="1"/>
                <c:pt idx="0">
                  <c:v>Przebiegniete km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I_ZIMNAR_2009_Dobrodzien!$I$91:$P$91</c:f>
              <c:numCache/>
            </c:numRef>
          </c:val>
        </c:ser>
        <c:axId val="4335534"/>
        <c:axId val="39019807"/>
      </c:barChart>
      <c:catAx>
        <c:axId val="4335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 CE"/>
                    <a:ea typeface="Arial CE"/>
                    <a:cs typeface="Arial CE"/>
                  </a:rPr>
                  <a:t>ETAP 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1" u="none" baseline="0">
                <a:latin typeface="Arial CE"/>
                <a:ea typeface="Arial CE"/>
                <a:cs typeface="Arial CE"/>
              </a:defRPr>
            </a:pPr>
          </a:p>
        </c:txPr>
        <c:crossAx val="39019807"/>
        <c:crosses val="autoZero"/>
        <c:auto val="1"/>
        <c:lblOffset val="100"/>
        <c:noMultiLvlLbl val="0"/>
      </c:catAx>
      <c:valAx>
        <c:axId val="390198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 CE"/>
                    <a:ea typeface="Arial CE"/>
                    <a:cs typeface="Arial CE"/>
                  </a:rPr>
                  <a:t>PRZEBIEGNIĘTE (KM)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3355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latin typeface="Arial CE"/>
                <a:ea typeface="Arial CE"/>
                <a:cs typeface="Arial CE"/>
              </a:rPr>
              <a:t>I Zimowy Maraton na Raty DOBRODZIEŃ 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9"/>
          <c:w val="0.96"/>
          <c:h val="0.77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I_ZIMNAR_2009_Dobrodzien!$H$92</c:f>
              <c:strCache>
                <c:ptCount val="1"/>
                <c:pt idx="0">
                  <c:v>średnia etapu na 1km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I_ZIMNAR_2009_Dobrodzien!$I$92:$P$92</c:f>
              <c:numCache/>
            </c:numRef>
          </c:val>
        </c:ser>
        <c:axId val="15633944"/>
        <c:axId val="6487769"/>
      </c:barChart>
      <c:catAx>
        <c:axId val="15633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25" b="1" i="0" u="none" baseline="0">
                    <a:latin typeface="Arial CE"/>
                    <a:ea typeface="Arial CE"/>
                    <a:cs typeface="Arial CE"/>
                  </a:rPr>
                  <a:t>ETAP 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6487769"/>
        <c:crosses val="autoZero"/>
        <c:auto val="1"/>
        <c:lblOffset val="100"/>
        <c:noMultiLvlLbl val="0"/>
      </c:catAx>
      <c:valAx>
        <c:axId val="6487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latin typeface="Arial CE"/>
                    <a:ea typeface="Arial CE"/>
                    <a:cs typeface="Arial CE"/>
                  </a:rPr>
                  <a:t>średnia 1 km w minutach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156339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 CE"/>
                <a:ea typeface="Arial CE"/>
                <a:cs typeface="Arial CE"/>
              </a:rPr>
              <a:t>I ZIMOWY PÓŁMARATON NA RATY DOBRODZIEŃ 2009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5375"/>
          <c:w val="0.96575"/>
          <c:h val="0.6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I_ZIPNAR_2009_Dobrodzien!$G$20</c:f>
              <c:strCache>
                <c:ptCount val="1"/>
                <c:pt idx="0">
                  <c:v>2009-Osobostarty ogółem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I_ZIPNAR_2009_Dobrodzien!$H$20:$O$20</c:f>
              <c:numCache/>
            </c:numRef>
          </c:val>
        </c:ser>
        <c:ser>
          <c:idx val="1"/>
          <c:order val="1"/>
          <c:tx>
            <c:strRef>
              <c:f>I_ZIPNAR_2009_Dobrodzien!$G$21</c:f>
              <c:strCache>
                <c:ptCount val="1"/>
                <c:pt idx="0">
                  <c:v>w tym :   Kobiety (3)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I_ZIPNAR_2009_Dobrodzien!$H$21:$O$21</c:f>
              <c:numCache/>
            </c:numRef>
          </c:val>
        </c:ser>
        <c:ser>
          <c:idx val="2"/>
          <c:order val="2"/>
          <c:tx>
            <c:strRef>
              <c:f>I_ZIPNAR_2009_Dobrodzien!$G$25</c:f>
              <c:strCache>
                <c:ptCount val="1"/>
                <c:pt idx="0">
                  <c:v>Debiutanci w półmaratonie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I_ZIPNAR_2009_Dobrodzien!$H$25:$O$25</c:f>
              <c:numCache/>
            </c:numRef>
          </c:val>
        </c:ser>
        <c:ser>
          <c:idx val="3"/>
          <c:order val="3"/>
          <c:tx>
            <c:v>Narciarze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I_ZIPNAR_2009_Dobrodzien!$H$27:$O$27</c:f>
              <c:numCache/>
            </c:numRef>
          </c:val>
        </c:ser>
        <c:ser>
          <c:idx val="4"/>
          <c:order val="4"/>
          <c:tx>
            <c:strRef>
              <c:f>I_ZIPNAR_2009_Dobrodzien!$G$22</c:f>
              <c:strCache>
                <c:ptCount val="1"/>
                <c:pt idx="0">
                  <c:v>Nordic Walking (1)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I_ZIPNAR_2009_Dobrodzien!$H$22:$O$22</c:f>
              <c:numCache/>
            </c:numRef>
          </c:val>
        </c:ser>
        <c:axId val="58389922"/>
        <c:axId val="55747251"/>
      </c:barChart>
      <c:catAx>
        <c:axId val="5838992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55747251"/>
        <c:crosses val="autoZero"/>
        <c:auto val="1"/>
        <c:lblOffset val="100"/>
        <c:noMultiLvlLbl val="0"/>
      </c:catAx>
      <c:valAx>
        <c:axId val="557472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583899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latin typeface="Arial CE"/>
                <a:ea typeface="Arial CE"/>
                <a:cs typeface="Arial CE"/>
              </a:rPr>
              <a:t>I Zimowy Półmaraton na Raty DOBRODZIEŃ 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I_ZIPNAR_2009_Dobrodzien!$G$23</c:f>
              <c:strCache>
                <c:ptCount val="1"/>
                <c:pt idx="0">
                  <c:v>Przebiegniete km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I_ZIPNAR_2009_Dobrodzien!$H$23:$O$23</c:f>
              <c:numCache/>
            </c:numRef>
          </c:val>
        </c:ser>
        <c:axId val="31963212"/>
        <c:axId val="19233453"/>
      </c:barChart>
      <c:catAx>
        <c:axId val="31963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 CE"/>
                    <a:ea typeface="Arial CE"/>
                    <a:cs typeface="Arial CE"/>
                  </a:rPr>
                  <a:t>ETAP PÓŁMARATONU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1" u="none" baseline="0">
                <a:latin typeface="Arial CE"/>
                <a:ea typeface="Arial CE"/>
                <a:cs typeface="Arial CE"/>
              </a:defRPr>
            </a:pPr>
          </a:p>
        </c:txPr>
        <c:crossAx val="19233453"/>
        <c:crosses val="autoZero"/>
        <c:auto val="1"/>
        <c:lblOffset val="100"/>
        <c:noMultiLvlLbl val="0"/>
      </c:catAx>
      <c:valAx>
        <c:axId val="192334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 CE"/>
                    <a:ea typeface="Arial CE"/>
                    <a:cs typeface="Arial CE"/>
                  </a:rPr>
                  <a:t>PRZEBIEGNIĘTE 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19632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latin typeface="Arial CE"/>
                <a:ea typeface="Arial CE"/>
                <a:cs typeface="Arial CE"/>
              </a:rPr>
              <a:t>I Zimowy Półmaraton na Raty DOBRODZIEŃ 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I_ZIPNAR_2009_Dobrodzien!$G$24</c:f>
              <c:strCache>
                <c:ptCount val="1"/>
                <c:pt idx="0">
                  <c:v>średnia etapu na 1km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I_ZIPNAR_2009_Dobrodzien!$H$24:$O$24</c:f>
              <c:numCache/>
            </c:numRef>
          </c:val>
        </c:ser>
        <c:axId val="38883350"/>
        <c:axId val="14405831"/>
      </c:barChart>
      <c:catAx>
        <c:axId val="38883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25" b="1" i="0" u="none" baseline="0">
                    <a:latin typeface="Arial CE"/>
                    <a:ea typeface="Arial CE"/>
                    <a:cs typeface="Arial CE"/>
                  </a:rPr>
                  <a:t>ETAP PÓŁMARATONU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14405831"/>
        <c:crosses val="autoZero"/>
        <c:auto val="1"/>
        <c:lblOffset val="100"/>
        <c:noMultiLvlLbl val="0"/>
      </c:catAx>
      <c:valAx>
        <c:axId val="14405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 CE"/>
                    <a:ea typeface="Arial CE"/>
                    <a:cs typeface="Arial CE"/>
                  </a:rPr>
                  <a:t>średnia 1 km w minutach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388833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95</xdr:row>
      <xdr:rowOff>114300</xdr:rowOff>
    </xdr:from>
    <xdr:to>
      <xdr:col>32</xdr:col>
      <xdr:colOff>9525</xdr:colOff>
      <xdr:row>123</xdr:row>
      <xdr:rowOff>123825</xdr:rowOff>
    </xdr:to>
    <xdr:graphicFrame>
      <xdr:nvGraphicFramePr>
        <xdr:cNvPr id="1" name="Chart 127"/>
        <xdr:cNvGraphicFramePr/>
      </xdr:nvGraphicFramePr>
      <xdr:xfrm>
        <a:off x="57150" y="14449425"/>
        <a:ext cx="1800225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125</xdr:row>
      <xdr:rowOff>19050</xdr:rowOff>
    </xdr:from>
    <xdr:to>
      <xdr:col>32</xdr:col>
      <xdr:colOff>28575</xdr:colOff>
      <xdr:row>152</xdr:row>
      <xdr:rowOff>0</xdr:rowOff>
    </xdr:to>
    <xdr:graphicFrame>
      <xdr:nvGraphicFramePr>
        <xdr:cNvPr id="2" name="Chart 128"/>
        <xdr:cNvGraphicFramePr/>
      </xdr:nvGraphicFramePr>
      <xdr:xfrm>
        <a:off x="0" y="19211925"/>
        <a:ext cx="18078450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153</xdr:row>
      <xdr:rowOff>0</xdr:rowOff>
    </xdr:from>
    <xdr:to>
      <xdr:col>31</xdr:col>
      <xdr:colOff>361950</xdr:colOff>
      <xdr:row>181</xdr:row>
      <xdr:rowOff>9525</xdr:rowOff>
    </xdr:to>
    <xdr:graphicFrame>
      <xdr:nvGraphicFramePr>
        <xdr:cNvPr id="3" name="Chart 129"/>
        <xdr:cNvGraphicFramePr/>
      </xdr:nvGraphicFramePr>
      <xdr:xfrm>
        <a:off x="0" y="23726775"/>
        <a:ext cx="18030825" cy="4543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20</xdr:col>
      <xdr:colOff>257175</xdr:colOff>
      <xdr:row>0</xdr:row>
      <xdr:rowOff>0</xdr:rowOff>
    </xdr:from>
    <xdr:to>
      <xdr:col>20</xdr:col>
      <xdr:colOff>1076325</xdr:colOff>
      <xdr:row>2</xdr:row>
      <xdr:rowOff>276225</xdr:rowOff>
    </xdr:to>
    <xdr:pic>
      <xdr:nvPicPr>
        <xdr:cNvPr id="4" name="Picture 27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91800" y="0"/>
          <a:ext cx="819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27</xdr:row>
      <xdr:rowOff>114300</xdr:rowOff>
    </xdr:from>
    <xdr:to>
      <xdr:col>31</xdr:col>
      <xdr:colOff>9525</xdr:colOff>
      <xdr:row>55</xdr:row>
      <xdr:rowOff>123825</xdr:rowOff>
    </xdr:to>
    <xdr:graphicFrame>
      <xdr:nvGraphicFramePr>
        <xdr:cNvPr id="1" name="Chart 1"/>
        <xdr:cNvGraphicFramePr/>
      </xdr:nvGraphicFramePr>
      <xdr:xfrm>
        <a:off x="57150" y="4714875"/>
        <a:ext cx="174879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57</xdr:row>
      <xdr:rowOff>19050</xdr:rowOff>
    </xdr:from>
    <xdr:to>
      <xdr:col>31</xdr:col>
      <xdr:colOff>28575</xdr:colOff>
      <xdr:row>84</xdr:row>
      <xdr:rowOff>0</xdr:rowOff>
    </xdr:to>
    <xdr:graphicFrame>
      <xdr:nvGraphicFramePr>
        <xdr:cNvPr id="2" name="Chart 2"/>
        <xdr:cNvGraphicFramePr/>
      </xdr:nvGraphicFramePr>
      <xdr:xfrm>
        <a:off x="0" y="9477375"/>
        <a:ext cx="17564100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85</xdr:row>
      <xdr:rowOff>0</xdr:rowOff>
    </xdr:from>
    <xdr:to>
      <xdr:col>30</xdr:col>
      <xdr:colOff>361950</xdr:colOff>
      <xdr:row>113</xdr:row>
      <xdr:rowOff>9525</xdr:rowOff>
    </xdr:to>
    <xdr:graphicFrame>
      <xdr:nvGraphicFramePr>
        <xdr:cNvPr id="3" name="Chart 3"/>
        <xdr:cNvGraphicFramePr/>
      </xdr:nvGraphicFramePr>
      <xdr:xfrm>
        <a:off x="0" y="13992225"/>
        <a:ext cx="17516475" cy="4543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5"/>
  <sheetViews>
    <sheetView tabSelected="1" workbookViewId="0" topLeftCell="A1">
      <pane xSplit="8" ySplit="3" topLeftCell="I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T26" sqref="T26"/>
    </sheetView>
  </sheetViews>
  <sheetFormatPr defaultColWidth="9.125" defaultRowHeight="12.75"/>
  <cols>
    <col min="1" max="1" width="3.875" style="10" customWidth="1"/>
    <col min="2" max="2" width="5.875" style="10" customWidth="1"/>
    <col min="3" max="3" width="4.875" style="9" customWidth="1"/>
    <col min="4" max="4" width="19.375" style="10" customWidth="1"/>
    <col min="5" max="5" width="10.00390625" style="30" customWidth="1"/>
    <col min="6" max="6" width="9.375" style="21" customWidth="1"/>
    <col min="7" max="7" width="5.625" style="9" customWidth="1"/>
    <col min="8" max="8" width="10.00390625" style="9" customWidth="1"/>
    <col min="9" max="9" width="4.75390625" style="10" customWidth="1"/>
    <col min="10" max="10" width="4.75390625" style="15" customWidth="1"/>
    <col min="11" max="14" width="4.75390625" style="10" customWidth="1"/>
    <col min="15" max="15" width="6.125" style="10" customWidth="1"/>
    <col min="16" max="17" width="6.375" style="10" customWidth="1"/>
    <col min="18" max="18" width="5.75390625" style="10" customWidth="1"/>
    <col min="19" max="19" width="7.25390625" style="9" customWidth="1"/>
    <col min="20" max="20" width="6.25390625" style="9" customWidth="1"/>
    <col min="21" max="21" width="19.625" style="10" customWidth="1"/>
    <col min="22" max="22" width="8.875" style="9" customWidth="1"/>
    <col min="23" max="23" width="4.25390625" style="9" customWidth="1"/>
    <col min="24" max="24" width="8.625" style="9" customWidth="1"/>
    <col min="25" max="25" width="9.25390625" style="9" customWidth="1"/>
    <col min="26" max="26" width="4.125" style="9" customWidth="1"/>
    <col min="27" max="27" width="8.625" style="9" customWidth="1"/>
    <col min="28" max="28" width="9.625" style="9" customWidth="1"/>
    <col min="29" max="29" width="4.875" style="9" customWidth="1"/>
    <col min="30" max="30" width="8.625" style="9" customWidth="1"/>
    <col min="31" max="31" width="9.75390625" style="21" customWidth="1"/>
    <col min="32" max="32" width="5.00390625" style="24" customWidth="1"/>
    <col min="33" max="33" width="9.00390625" style="9" customWidth="1"/>
    <col min="34" max="34" width="10.375" style="9" customWidth="1"/>
    <col min="35" max="35" width="5.875" style="9" customWidth="1"/>
    <col min="36" max="36" width="10.25390625" style="9" customWidth="1"/>
    <col min="37" max="37" width="10.375" style="9" customWidth="1"/>
    <col min="38" max="38" width="6.125" style="9" customWidth="1"/>
    <col min="39" max="39" width="10.375" style="9" customWidth="1"/>
    <col min="40" max="40" width="11.625" style="9" customWidth="1"/>
    <col min="41" max="41" width="8.00390625" style="9" customWidth="1"/>
    <col min="42" max="42" width="10.75390625" style="9" customWidth="1"/>
    <col min="43" max="43" width="9.125" style="9" customWidth="1"/>
    <col min="44" max="44" width="6.00390625" style="9" customWidth="1"/>
    <col min="45" max="45" width="9.00390625" style="9" customWidth="1"/>
    <col min="46" max="46" width="3.00390625" style="0" customWidth="1"/>
    <col min="47" max="47" width="8.625" style="54" customWidth="1"/>
    <col min="48" max="48" width="6.125" style="54" customWidth="1"/>
    <col min="49" max="49" width="8.25390625" style="107" customWidth="1"/>
    <col min="50" max="50" width="5.625" style="112" customWidth="1"/>
    <col min="51" max="64" width="9.125" style="107" customWidth="1"/>
    <col min="65" max="16384" width="9.125" style="10" customWidth="1"/>
  </cols>
  <sheetData>
    <row r="1" spans="1:51" ht="17.25" customHeight="1" thickBot="1">
      <c r="A1" s="2" t="s">
        <v>64</v>
      </c>
      <c r="B1" s="2"/>
      <c r="C1" s="4"/>
      <c r="D1" s="1"/>
      <c r="I1" s="1"/>
      <c r="J1" s="14"/>
      <c r="K1" s="1"/>
      <c r="L1" s="1"/>
      <c r="M1" s="1"/>
      <c r="N1" s="1"/>
      <c r="O1" s="1"/>
      <c r="P1" s="1"/>
      <c r="Q1" s="252" t="s">
        <v>148</v>
      </c>
      <c r="R1" s="1"/>
      <c r="S1" s="4"/>
      <c r="T1" s="4"/>
      <c r="U1" s="1"/>
      <c r="V1" s="4"/>
      <c r="W1" s="4"/>
      <c r="X1" s="8"/>
      <c r="Z1" s="4"/>
      <c r="AY1" s="221" t="s">
        <v>62</v>
      </c>
    </row>
    <row r="2" spans="1:64" s="13" customFormat="1" ht="26.25" customHeight="1" thickBot="1">
      <c r="A2" s="56"/>
      <c r="B2" s="2"/>
      <c r="C2" s="4"/>
      <c r="D2" s="1"/>
      <c r="E2" s="7" t="s">
        <v>7</v>
      </c>
      <c r="F2" s="625"/>
      <c r="G2" s="624" t="s">
        <v>18</v>
      </c>
      <c r="H2" s="12" t="s">
        <v>15</v>
      </c>
      <c r="I2" s="1"/>
      <c r="J2" s="14"/>
      <c r="K2" s="1"/>
      <c r="L2" s="1"/>
      <c r="M2" s="1"/>
      <c r="N2" s="1"/>
      <c r="O2" s="1"/>
      <c r="P2" s="1"/>
      <c r="Q2" s="252" t="s">
        <v>146</v>
      </c>
      <c r="R2" s="1"/>
      <c r="S2" s="4"/>
      <c r="T2" s="4"/>
      <c r="U2" s="1"/>
      <c r="V2" s="482" t="s">
        <v>8</v>
      </c>
      <c r="W2" s="5" t="s">
        <v>18</v>
      </c>
      <c r="X2" s="240" t="s">
        <v>45</v>
      </c>
      <c r="Y2" s="3" t="s">
        <v>9</v>
      </c>
      <c r="Z2" s="5" t="s">
        <v>18</v>
      </c>
      <c r="AA2" s="240" t="s">
        <v>46</v>
      </c>
      <c r="AB2" s="3" t="s">
        <v>10</v>
      </c>
      <c r="AC2" s="5" t="s">
        <v>18</v>
      </c>
      <c r="AD2" s="11" t="s">
        <v>47</v>
      </c>
      <c r="AE2" s="22" t="s">
        <v>11</v>
      </c>
      <c r="AF2" s="25" t="s">
        <v>18</v>
      </c>
      <c r="AG2" s="11" t="s">
        <v>48</v>
      </c>
      <c r="AH2" s="3" t="s">
        <v>12</v>
      </c>
      <c r="AI2" s="5" t="s">
        <v>18</v>
      </c>
      <c r="AJ2" s="11" t="s">
        <v>49</v>
      </c>
      <c r="AK2" s="3" t="s">
        <v>13</v>
      </c>
      <c r="AL2" s="5" t="s">
        <v>18</v>
      </c>
      <c r="AM2" s="11" t="s">
        <v>50</v>
      </c>
      <c r="AN2" s="3" t="s">
        <v>14</v>
      </c>
      <c r="AO2" s="5" t="s">
        <v>18</v>
      </c>
      <c r="AP2" s="11" t="s">
        <v>51</v>
      </c>
      <c r="AQ2" s="143" t="s">
        <v>6</v>
      </c>
      <c r="AR2" s="144" t="s">
        <v>18</v>
      </c>
      <c r="AS2" s="145" t="s">
        <v>52</v>
      </c>
      <c r="AU2" s="632" t="s">
        <v>40</v>
      </c>
      <c r="AV2" s="633"/>
      <c r="AW2" s="633"/>
      <c r="AX2" s="634"/>
      <c r="AY2" s="222">
        <v>2009</v>
      </c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</row>
    <row r="3" spans="1:53" ht="33.75" customHeight="1" thickBot="1">
      <c r="A3" s="80" t="s">
        <v>2</v>
      </c>
      <c r="B3" s="275" t="s">
        <v>153</v>
      </c>
      <c r="C3" s="81" t="s">
        <v>16</v>
      </c>
      <c r="D3" s="57" t="s">
        <v>39</v>
      </c>
      <c r="E3" s="82" t="s">
        <v>31</v>
      </c>
      <c r="F3" s="623" t="s">
        <v>32</v>
      </c>
      <c r="G3" s="624" t="s">
        <v>20</v>
      </c>
      <c r="H3" s="83" t="s">
        <v>4</v>
      </c>
      <c r="I3" s="57" t="s">
        <v>21</v>
      </c>
      <c r="J3" s="84" t="s">
        <v>22</v>
      </c>
      <c r="K3" s="57" t="s">
        <v>23</v>
      </c>
      <c r="L3" s="57" t="s">
        <v>24</v>
      </c>
      <c r="M3" s="57" t="s">
        <v>25</v>
      </c>
      <c r="N3" s="57" t="s">
        <v>26</v>
      </c>
      <c r="O3" s="85" t="s">
        <v>27</v>
      </c>
      <c r="P3" s="85" t="s">
        <v>35</v>
      </c>
      <c r="Q3" s="85" t="s">
        <v>144</v>
      </c>
      <c r="R3" s="57" t="s">
        <v>5</v>
      </c>
      <c r="S3" s="86" t="s">
        <v>0</v>
      </c>
      <c r="T3" s="225" t="s">
        <v>17</v>
      </c>
      <c r="U3" s="483" t="s">
        <v>1</v>
      </c>
      <c r="V3" s="6" t="s">
        <v>3</v>
      </c>
      <c r="W3" s="87" t="s">
        <v>19</v>
      </c>
      <c r="X3" s="226" t="s">
        <v>4</v>
      </c>
      <c r="Y3" s="6" t="s">
        <v>3</v>
      </c>
      <c r="Z3" s="87" t="s">
        <v>19</v>
      </c>
      <c r="AA3" s="226" t="s">
        <v>4</v>
      </c>
      <c r="AB3" s="6" t="s">
        <v>3</v>
      </c>
      <c r="AC3" s="87" t="s">
        <v>19</v>
      </c>
      <c r="AD3" s="226" t="s">
        <v>4</v>
      </c>
      <c r="AE3" s="23" t="s">
        <v>3</v>
      </c>
      <c r="AF3" s="88" t="s">
        <v>19</v>
      </c>
      <c r="AG3" s="226" t="s">
        <v>4</v>
      </c>
      <c r="AH3" s="6" t="s">
        <v>3</v>
      </c>
      <c r="AI3" s="87" t="s">
        <v>19</v>
      </c>
      <c r="AJ3" s="227" t="s">
        <v>4</v>
      </c>
      <c r="AK3" s="6" t="s">
        <v>3</v>
      </c>
      <c r="AL3" s="87" t="s">
        <v>19</v>
      </c>
      <c r="AM3" s="227" t="s">
        <v>4</v>
      </c>
      <c r="AN3" s="6" t="str">
        <f>AK3</f>
        <v>czas etapu</v>
      </c>
      <c r="AO3" s="87" t="s">
        <v>44</v>
      </c>
      <c r="AP3" s="227" t="s">
        <v>4</v>
      </c>
      <c r="AQ3" s="6" t="s">
        <v>3</v>
      </c>
      <c r="AR3" s="87" t="s">
        <v>19</v>
      </c>
      <c r="AS3" s="226" t="s">
        <v>4</v>
      </c>
      <c r="AT3" s="59" t="s">
        <v>36</v>
      </c>
      <c r="AU3" s="119" t="s">
        <v>41</v>
      </c>
      <c r="AV3" s="120" t="s">
        <v>15</v>
      </c>
      <c r="AW3" s="120" t="s">
        <v>4</v>
      </c>
      <c r="AX3" s="127" t="s">
        <v>42</v>
      </c>
      <c r="AY3" s="228" t="s">
        <v>59</v>
      </c>
      <c r="AZ3" s="229" t="s">
        <v>60</v>
      </c>
      <c r="BA3" s="230" t="s">
        <v>61</v>
      </c>
    </row>
    <row r="4" spans="1:53" ht="11.25" customHeight="1">
      <c r="A4" s="146">
        <v>1</v>
      </c>
      <c r="B4" s="274">
        <v>1</v>
      </c>
      <c r="C4" s="147">
        <v>6</v>
      </c>
      <c r="D4" s="148" t="s">
        <v>82</v>
      </c>
      <c r="E4" s="92">
        <f aca="true" t="shared" si="0" ref="E4:E35">V4+Y4+AB4+AE4+AH4+AK4+AN4</f>
        <v>0.06221064814814815</v>
      </c>
      <c r="F4" s="96">
        <f aca="true" t="shared" si="1" ref="F4:F35">IF(E5&gt;E4,E5-E4,"")</f>
        <v>0.006006944444444447</v>
      </c>
      <c r="G4" s="93">
        <f aca="true" t="shared" si="2" ref="G4:G35">W4+Z4+AC4+AF4+AI4+AL4+AO4</f>
        <v>24</v>
      </c>
      <c r="H4" s="94">
        <f aca="true" t="shared" si="3" ref="H4:H35">E4/G4</f>
        <v>0.0025921103395061726</v>
      </c>
      <c r="I4" s="148">
        <v>2</v>
      </c>
      <c r="J4" s="149">
        <v>2</v>
      </c>
      <c r="K4" s="148">
        <v>1</v>
      </c>
      <c r="L4" s="148">
        <v>2</v>
      </c>
      <c r="M4" s="149"/>
      <c r="N4" s="148"/>
      <c r="O4" s="150"/>
      <c r="P4" s="150"/>
      <c r="Q4" s="150" t="s">
        <v>145</v>
      </c>
      <c r="R4" s="151" t="s">
        <v>58</v>
      </c>
      <c r="S4" s="151">
        <v>1982</v>
      </c>
      <c r="T4" s="138" t="str">
        <f aca="true" t="shared" si="4" ref="T4:T35">IF(R4="M",AZ4,BA4)</f>
        <v>M20</v>
      </c>
      <c r="U4" s="152" t="s">
        <v>83</v>
      </c>
      <c r="V4" s="153">
        <v>0.015925925925925927</v>
      </c>
      <c r="W4" s="154">
        <v>6</v>
      </c>
      <c r="X4" s="155">
        <f aca="true" t="shared" si="5" ref="X4:X21">V4/W4</f>
        <v>0.002654320987654321</v>
      </c>
      <c r="Y4" s="156">
        <v>0.015127314814814816</v>
      </c>
      <c r="Z4" s="154">
        <v>6</v>
      </c>
      <c r="AA4" s="155">
        <f aca="true" t="shared" si="6" ref="AA4:AA19">Y4/Z4</f>
        <v>0.0025212191358024694</v>
      </c>
      <c r="AB4" s="157">
        <v>0.01577546296296296</v>
      </c>
      <c r="AC4" s="154">
        <v>6</v>
      </c>
      <c r="AD4" s="155">
        <f aca="true" t="shared" si="7" ref="AD4:AD18">AB4/AC4</f>
        <v>0.002629243827160493</v>
      </c>
      <c r="AE4" s="158">
        <v>0.015381944444444443</v>
      </c>
      <c r="AF4" s="154">
        <v>6</v>
      </c>
      <c r="AG4" s="155">
        <f aca="true" t="shared" si="8" ref="AG4:AG22">AE4/AF4</f>
        <v>0.0025636574074074073</v>
      </c>
      <c r="AH4" s="157"/>
      <c r="AI4" s="154"/>
      <c r="AJ4" s="159" t="e">
        <f aca="true" t="shared" si="9" ref="AJ4:AJ35">AH4/AI4</f>
        <v>#DIV/0!</v>
      </c>
      <c r="AK4" s="122"/>
      <c r="AL4" s="154"/>
      <c r="AM4" s="159" t="e">
        <f aca="true" t="shared" si="10" ref="AM4:AM21">AK4/AL4</f>
        <v>#DIV/0!</v>
      </c>
      <c r="AN4" s="156"/>
      <c r="AO4" s="160"/>
      <c r="AP4" s="155" t="e">
        <f aca="true" t="shared" si="11" ref="AP4:AP21">AN4/AO4</f>
        <v>#DIV/0!</v>
      </c>
      <c r="AQ4" s="125"/>
      <c r="AR4" s="162"/>
      <c r="AS4" s="159" t="e">
        <f aca="true" t="shared" si="12" ref="AS4:AS21">AQ4/AR4</f>
        <v>#DIV/0!</v>
      </c>
      <c r="AT4" s="114">
        <v>1</v>
      </c>
      <c r="AU4" s="176"/>
      <c r="AV4" s="177"/>
      <c r="AW4" s="176"/>
      <c r="AX4" s="178"/>
      <c r="AY4" s="217">
        <f aca="true" t="shared" si="13" ref="AY4:AY35">$AY$2-S4</f>
        <v>27</v>
      </c>
      <c r="AZ4" s="217" t="str">
        <f aca="true" t="shared" si="14" ref="AZ4:AZ35">IF(AND(R4="M",AY4&lt;=19),"M16",IF(AND(R4="M",AY4&lt;=29),"M20",IF(AND(R4="M",AY4&lt;=39),"M30",IF(AND(R4="M",AY4&lt;=49),"M40",IF(AND(R4="M",AY4&lt;=59),"M50",IF(AND(R4="M",AY4&lt;=69),"M60",IF(AND(R4="M",AY4&lt;=99),"M70")))))))</f>
        <v>M20</v>
      </c>
      <c r="BA4" s="217" t="b">
        <f aca="true" t="shared" si="15" ref="BA4:BA35">IF(AND(R4="K",AY4&lt;=35),"K16",IF(AND(R4="K",AY4&lt;=49),"K36",IF(AND(R4="K",AY4&lt;=99),"K50")))</f>
        <v>0</v>
      </c>
    </row>
    <row r="5" spans="1:53" ht="11.25" customHeight="1">
      <c r="A5" s="164">
        <f>A4+1</f>
        <v>2</v>
      </c>
      <c r="B5" s="285">
        <v>2</v>
      </c>
      <c r="C5" s="165">
        <v>34</v>
      </c>
      <c r="D5" s="166" t="s">
        <v>107</v>
      </c>
      <c r="E5" s="95">
        <f t="shared" si="0"/>
        <v>0.0682175925925926</v>
      </c>
      <c r="F5" s="96">
        <f t="shared" si="1"/>
        <v>0.00010416666666666907</v>
      </c>
      <c r="G5" s="97">
        <f t="shared" si="2"/>
        <v>24</v>
      </c>
      <c r="H5" s="98">
        <f t="shared" si="3"/>
        <v>0.002842399691358025</v>
      </c>
      <c r="I5" s="166">
        <v>4</v>
      </c>
      <c r="J5" s="167">
        <v>3</v>
      </c>
      <c r="K5" s="166">
        <v>3</v>
      </c>
      <c r="L5" s="166">
        <v>4</v>
      </c>
      <c r="M5" s="167"/>
      <c r="N5" s="166"/>
      <c r="O5" s="168"/>
      <c r="P5" s="168"/>
      <c r="Q5" s="168" t="s">
        <v>145</v>
      </c>
      <c r="R5" s="169" t="s">
        <v>58</v>
      </c>
      <c r="S5" s="169">
        <v>1993</v>
      </c>
      <c r="T5" s="170" t="str">
        <f t="shared" si="4"/>
        <v>M16</v>
      </c>
      <c r="U5" s="171" t="s">
        <v>69</v>
      </c>
      <c r="V5" s="153">
        <v>0.0175</v>
      </c>
      <c r="W5" s="172">
        <v>6</v>
      </c>
      <c r="X5" s="159">
        <f t="shared" si="5"/>
        <v>0.002916666666666667</v>
      </c>
      <c r="Y5" s="156">
        <v>0.016689814814814817</v>
      </c>
      <c r="Z5" s="172">
        <v>6</v>
      </c>
      <c r="AA5" s="159">
        <f t="shared" si="6"/>
        <v>0.002781635802469136</v>
      </c>
      <c r="AB5" s="121">
        <v>0.017384259259259262</v>
      </c>
      <c r="AC5" s="172">
        <v>6</v>
      </c>
      <c r="AD5" s="159">
        <f t="shared" si="7"/>
        <v>0.002897376543209877</v>
      </c>
      <c r="AE5" s="173">
        <v>0.01664351851851852</v>
      </c>
      <c r="AF5" s="172">
        <v>6</v>
      </c>
      <c r="AG5" s="159">
        <f t="shared" si="8"/>
        <v>0.0027739197530864197</v>
      </c>
      <c r="AH5" s="121"/>
      <c r="AI5" s="172"/>
      <c r="AJ5" s="159" t="e">
        <f t="shared" si="9"/>
        <v>#DIV/0!</v>
      </c>
      <c r="AK5" s="126"/>
      <c r="AL5" s="172"/>
      <c r="AM5" s="159" t="e">
        <f t="shared" si="10"/>
        <v>#DIV/0!</v>
      </c>
      <c r="AN5" s="156"/>
      <c r="AO5" s="174"/>
      <c r="AP5" s="159" t="e">
        <f t="shared" si="11"/>
        <v>#DIV/0!</v>
      </c>
      <c r="AQ5" s="122"/>
      <c r="AR5" s="175"/>
      <c r="AS5" s="159" t="e">
        <f t="shared" si="12"/>
        <v>#DIV/0!</v>
      </c>
      <c r="AT5" s="114">
        <v>1</v>
      </c>
      <c r="AU5" s="115"/>
      <c r="AV5" s="115"/>
      <c r="AY5" s="231">
        <f t="shared" si="13"/>
        <v>16</v>
      </c>
      <c r="AZ5" s="232" t="str">
        <f t="shared" si="14"/>
        <v>M16</v>
      </c>
      <c r="BA5" s="217" t="b">
        <f t="shared" si="15"/>
        <v>0</v>
      </c>
    </row>
    <row r="6" spans="1:53" ht="11.25" customHeight="1">
      <c r="A6" s="164">
        <f>A5+1</f>
        <v>3</v>
      </c>
      <c r="B6" s="285">
        <v>3</v>
      </c>
      <c r="C6" s="180">
        <v>32</v>
      </c>
      <c r="D6" s="136" t="s">
        <v>65</v>
      </c>
      <c r="E6" s="95">
        <f t="shared" si="0"/>
        <v>0.06832175925925926</v>
      </c>
      <c r="F6" s="96">
        <f t="shared" si="1"/>
        <v>0.00405092592592593</v>
      </c>
      <c r="G6" s="97">
        <f t="shared" si="2"/>
        <v>24</v>
      </c>
      <c r="H6" s="98">
        <f t="shared" si="3"/>
        <v>0.0028467399691358025</v>
      </c>
      <c r="I6" s="166">
        <v>5</v>
      </c>
      <c r="J6" s="135">
        <v>4</v>
      </c>
      <c r="K6" s="236">
        <v>2</v>
      </c>
      <c r="L6" s="136">
        <v>5</v>
      </c>
      <c r="M6" s="135"/>
      <c r="N6" s="136"/>
      <c r="O6" s="137"/>
      <c r="P6" s="137"/>
      <c r="Q6" s="168" t="s">
        <v>145</v>
      </c>
      <c r="R6" s="169" t="s">
        <v>58</v>
      </c>
      <c r="S6" s="138">
        <v>1965</v>
      </c>
      <c r="T6" s="238" t="str">
        <f t="shared" si="4"/>
        <v>M40</v>
      </c>
      <c r="U6" s="140" t="s">
        <v>69</v>
      </c>
      <c r="V6" s="153">
        <v>0.01765046296296296</v>
      </c>
      <c r="W6" s="172">
        <v>6</v>
      </c>
      <c r="X6" s="159">
        <f t="shared" si="5"/>
        <v>0.0029417438271604934</v>
      </c>
      <c r="Y6" s="156">
        <v>0.016840277777777777</v>
      </c>
      <c r="Z6" s="172">
        <v>6</v>
      </c>
      <c r="AA6" s="159">
        <f t="shared" si="6"/>
        <v>0.0028067129629629627</v>
      </c>
      <c r="AB6" s="121">
        <v>0.017106481481481483</v>
      </c>
      <c r="AC6" s="172">
        <v>6</v>
      </c>
      <c r="AD6" s="159">
        <f t="shared" si="7"/>
        <v>0.0028510802469135805</v>
      </c>
      <c r="AE6" s="173">
        <v>0.016724537037037034</v>
      </c>
      <c r="AF6" s="172">
        <v>6</v>
      </c>
      <c r="AG6" s="159">
        <f t="shared" si="8"/>
        <v>0.0027874228395061724</v>
      </c>
      <c r="AH6" s="121"/>
      <c r="AI6" s="172"/>
      <c r="AJ6" s="159" t="e">
        <f t="shared" si="9"/>
        <v>#DIV/0!</v>
      </c>
      <c r="AK6" s="122"/>
      <c r="AL6" s="172"/>
      <c r="AM6" s="159" t="e">
        <f t="shared" si="10"/>
        <v>#DIV/0!</v>
      </c>
      <c r="AN6" s="156"/>
      <c r="AO6" s="174"/>
      <c r="AP6" s="159" t="e">
        <f t="shared" si="11"/>
        <v>#DIV/0!</v>
      </c>
      <c r="AQ6" s="122"/>
      <c r="AR6" s="175"/>
      <c r="AS6" s="159" t="e">
        <f t="shared" si="12"/>
        <v>#DIV/0!</v>
      </c>
      <c r="AT6" s="114">
        <v>1</v>
      </c>
      <c r="AU6" s="115"/>
      <c r="AV6" s="115"/>
      <c r="AY6" s="217">
        <f t="shared" si="13"/>
        <v>44</v>
      </c>
      <c r="AZ6" s="217" t="str">
        <f t="shared" si="14"/>
        <v>M40</v>
      </c>
      <c r="BA6" s="217" t="b">
        <f t="shared" si="15"/>
        <v>0</v>
      </c>
    </row>
    <row r="7" spans="1:64" s="383" customFormat="1" ht="11.25" customHeight="1">
      <c r="A7" s="355">
        <f aca="true" t="shared" si="16" ref="A7:A86">A6+1</f>
        <v>4</v>
      </c>
      <c r="B7" s="569" t="s">
        <v>195</v>
      </c>
      <c r="C7" s="356">
        <v>30</v>
      </c>
      <c r="D7" s="357" t="s">
        <v>67</v>
      </c>
      <c r="E7" s="358">
        <f t="shared" si="0"/>
        <v>0.07237268518518519</v>
      </c>
      <c r="F7" s="359">
        <f t="shared" si="1"/>
        <v>0.003576388888888893</v>
      </c>
      <c r="G7" s="360">
        <f t="shared" si="2"/>
        <v>24</v>
      </c>
      <c r="H7" s="361">
        <f t="shared" si="3"/>
        <v>0.0030155285493827164</v>
      </c>
      <c r="I7" s="362">
        <v>6</v>
      </c>
      <c r="J7" s="363">
        <v>6</v>
      </c>
      <c r="K7" s="357">
        <v>7</v>
      </c>
      <c r="L7" s="357">
        <v>13</v>
      </c>
      <c r="M7" s="363"/>
      <c r="N7" s="357"/>
      <c r="O7" s="477"/>
      <c r="P7" s="477"/>
      <c r="Q7" s="364" t="s">
        <v>145</v>
      </c>
      <c r="R7" s="365" t="s">
        <v>72</v>
      </c>
      <c r="S7" s="366">
        <v>1983</v>
      </c>
      <c r="T7" s="367" t="str">
        <f t="shared" si="4"/>
        <v>K16</v>
      </c>
      <c r="U7" s="368" t="s">
        <v>69</v>
      </c>
      <c r="V7" s="369">
        <v>0.017858796296296296</v>
      </c>
      <c r="W7" s="370">
        <v>6</v>
      </c>
      <c r="X7" s="371">
        <f t="shared" si="5"/>
        <v>0.002976466049382716</v>
      </c>
      <c r="Y7" s="372">
        <v>0.01726851851851852</v>
      </c>
      <c r="Z7" s="370">
        <v>6</v>
      </c>
      <c r="AA7" s="371">
        <f t="shared" si="6"/>
        <v>0.0028780864197530866</v>
      </c>
      <c r="AB7" s="373">
        <v>0.01832175925925926</v>
      </c>
      <c r="AC7" s="370">
        <v>6</v>
      </c>
      <c r="AD7" s="371">
        <f t="shared" si="7"/>
        <v>0.0030536265432098766</v>
      </c>
      <c r="AE7" s="374">
        <v>0.01892361111111111</v>
      </c>
      <c r="AF7" s="370">
        <v>6</v>
      </c>
      <c r="AG7" s="371">
        <f t="shared" si="8"/>
        <v>0.003153935185185185</v>
      </c>
      <c r="AH7" s="373"/>
      <c r="AI7" s="370"/>
      <c r="AJ7" s="371" t="e">
        <f t="shared" si="9"/>
        <v>#DIV/0!</v>
      </c>
      <c r="AK7" s="375"/>
      <c r="AL7" s="370"/>
      <c r="AM7" s="371" t="e">
        <f t="shared" si="10"/>
        <v>#DIV/0!</v>
      </c>
      <c r="AN7" s="372"/>
      <c r="AO7" s="376"/>
      <c r="AP7" s="371" t="e">
        <f t="shared" si="11"/>
        <v>#DIV/0!</v>
      </c>
      <c r="AQ7" s="375"/>
      <c r="AR7" s="377"/>
      <c r="AS7" s="371" t="e">
        <f t="shared" si="12"/>
        <v>#DIV/0!</v>
      </c>
      <c r="AT7" s="378">
        <v>1</v>
      </c>
      <c r="AU7" s="379"/>
      <c r="AV7" s="379"/>
      <c r="AW7" s="380"/>
      <c r="AX7" s="381"/>
      <c r="AY7" s="382">
        <f t="shared" si="13"/>
        <v>26</v>
      </c>
      <c r="AZ7" s="382" t="b">
        <f t="shared" si="14"/>
        <v>0</v>
      </c>
      <c r="BA7" s="382" t="str">
        <f t="shared" si="15"/>
        <v>K16</v>
      </c>
      <c r="BB7" s="380"/>
      <c r="BC7" s="380"/>
      <c r="BD7" s="380"/>
      <c r="BE7" s="380"/>
      <c r="BF7" s="380"/>
      <c r="BG7" s="380"/>
      <c r="BH7" s="380"/>
      <c r="BI7" s="380"/>
      <c r="BJ7" s="380"/>
      <c r="BK7" s="380"/>
      <c r="BL7" s="380"/>
    </row>
    <row r="8" spans="1:53" ht="11.25" customHeight="1">
      <c r="A8" s="164">
        <f t="shared" si="16"/>
        <v>5</v>
      </c>
      <c r="B8" s="285">
        <v>5</v>
      </c>
      <c r="C8" s="180">
        <v>31</v>
      </c>
      <c r="D8" s="136" t="s">
        <v>66</v>
      </c>
      <c r="E8" s="95">
        <f t="shared" si="0"/>
        <v>0.07594907407407409</v>
      </c>
      <c r="F8" s="96">
        <f t="shared" si="1"/>
        <v>0.002210648148148142</v>
      </c>
      <c r="G8" s="97">
        <f t="shared" si="2"/>
        <v>24</v>
      </c>
      <c r="H8" s="98">
        <f t="shared" si="3"/>
        <v>0.00316454475308642</v>
      </c>
      <c r="I8" s="166">
        <v>9</v>
      </c>
      <c r="J8" s="135">
        <v>9</v>
      </c>
      <c r="K8" s="136">
        <v>9</v>
      </c>
      <c r="L8" s="136">
        <v>16</v>
      </c>
      <c r="M8" s="135"/>
      <c r="N8" s="136"/>
      <c r="O8" s="137"/>
      <c r="P8" s="137"/>
      <c r="Q8" s="168" t="s">
        <v>145</v>
      </c>
      <c r="R8" s="169" t="s">
        <v>58</v>
      </c>
      <c r="S8" s="138">
        <v>1970</v>
      </c>
      <c r="T8" s="139" t="str">
        <f t="shared" si="4"/>
        <v>M30</v>
      </c>
      <c r="U8" s="140" t="s">
        <v>69</v>
      </c>
      <c r="V8" s="153">
        <v>0.019039351851851852</v>
      </c>
      <c r="W8" s="172">
        <v>6</v>
      </c>
      <c r="X8" s="159">
        <f t="shared" si="5"/>
        <v>0.0031732253086419753</v>
      </c>
      <c r="Y8" s="156">
        <v>0.018657407407407407</v>
      </c>
      <c r="Z8" s="172">
        <v>6</v>
      </c>
      <c r="AA8" s="159">
        <f t="shared" si="6"/>
        <v>0.003109567901234568</v>
      </c>
      <c r="AB8" s="121">
        <v>0.018877314814814816</v>
      </c>
      <c r="AC8" s="172">
        <v>6</v>
      </c>
      <c r="AD8" s="159">
        <f t="shared" si="7"/>
        <v>0.003146219135802469</v>
      </c>
      <c r="AE8" s="173">
        <v>0.019375</v>
      </c>
      <c r="AF8" s="172">
        <v>6</v>
      </c>
      <c r="AG8" s="159">
        <f t="shared" si="8"/>
        <v>0.0032291666666666666</v>
      </c>
      <c r="AH8" s="121"/>
      <c r="AI8" s="172"/>
      <c r="AJ8" s="159" t="e">
        <f t="shared" si="9"/>
        <v>#DIV/0!</v>
      </c>
      <c r="AK8" s="122"/>
      <c r="AL8" s="172"/>
      <c r="AM8" s="159" t="e">
        <f t="shared" si="10"/>
        <v>#DIV/0!</v>
      </c>
      <c r="AN8" s="156"/>
      <c r="AO8" s="174"/>
      <c r="AP8" s="159" t="e">
        <f t="shared" si="11"/>
        <v>#DIV/0!</v>
      </c>
      <c r="AQ8" s="161"/>
      <c r="AR8" s="175"/>
      <c r="AS8" s="159" t="e">
        <f t="shared" si="12"/>
        <v>#DIV/0!</v>
      </c>
      <c r="AT8" s="114">
        <v>1</v>
      </c>
      <c r="AU8" s="182"/>
      <c r="AV8" s="183"/>
      <c r="AW8" s="182"/>
      <c r="AX8" s="184"/>
      <c r="AY8" s="217">
        <f t="shared" si="13"/>
        <v>39</v>
      </c>
      <c r="AZ8" s="217" t="str">
        <f t="shared" si="14"/>
        <v>M30</v>
      </c>
      <c r="BA8" s="217" t="b">
        <f t="shared" si="15"/>
        <v>0</v>
      </c>
    </row>
    <row r="9" spans="1:53" ht="11.25" customHeight="1">
      <c r="A9" s="164">
        <f t="shared" si="16"/>
        <v>6</v>
      </c>
      <c r="B9" s="285">
        <v>6</v>
      </c>
      <c r="C9" s="180">
        <v>29</v>
      </c>
      <c r="D9" s="136" t="s">
        <v>104</v>
      </c>
      <c r="E9" s="95">
        <f t="shared" si="0"/>
        <v>0.07815972222222223</v>
      </c>
      <c r="F9" s="96">
        <f t="shared" si="1"/>
        <v>0.0005555555555555453</v>
      </c>
      <c r="G9" s="97">
        <f t="shared" si="2"/>
        <v>24</v>
      </c>
      <c r="H9" s="98">
        <f t="shared" si="3"/>
        <v>0.0032566550925925927</v>
      </c>
      <c r="I9" s="166">
        <v>11</v>
      </c>
      <c r="J9" s="135">
        <v>10</v>
      </c>
      <c r="K9" s="136">
        <v>14</v>
      </c>
      <c r="L9" s="136">
        <v>14</v>
      </c>
      <c r="M9" s="135"/>
      <c r="N9" s="136"/>
      <c r="O9" s="137"/>
      <c r="P9" s="137"/>
      <c r="Q9" s="168" t="s">
        <v>145</v>
      </c>
      <c r="R9" s="169" t="s">
        <v>58</v>
      </c>
      <c r="S9" s="138">
        <v>1981</v>
      </c>
      <c r="T9" s="139" t="str">
        <f t="shared" si="4"/>
        <v>M20</v>
      </c>
      <c r="U9" s="140" t="s">
        <v>71</v>
      </c>
      <c r="V9" s="153">
        <v>0.020694444444444446</v>
      </c>
      <c r="W9" s="172">
        <v>6</v>
      </c>
      <c r="X9" s="159">
        <f t="shared" si="5"/>
        <v>0.0034490740740740745</v>
      </c>
      <c r="Y9" s="156">
        <v>0.018796296296296297</v>
      </c>
      <c r="Z9" s="172">
        <v>6</v>
      </c>
      <c r="AA9" s="159">
        <f t="shared" si="6"/>
        <v>0.003132716049382716</v>
      </c>
      <c r="AB9" s="121">
        <v>0.01974537037037037</v>
      </c>
      <c r="AC9" s="172">
        <v>6</v>
      </c>
      <c r="AD9" s="159">
        <f t="shared" si="7"/>
        <v>0.0032908950617283952</v>
      </c>
      <c r="AE9" s="173">
        <v>0.01892361111111111</v>
      </c>
      <c r="AF9" s="172">
        <v>6</v>
      </c>
      <c r="AG9" s="159">
        <f t="shared" si="8"/>
        <v>0.003153935185185185</v>
      </c>
      <c r="AH9" s="121"/>
      <c r="AI9" s="172"/>
      <c r="AJ9" s="159" t="e">
        <f t="shared" si="9"/>
        <v>#DIV/0!</v>
      </c>
      <c r="AK9" s="122"/>
      <c r="AL9" s="172"/>
      <c r="AM9" s="159" t="e">
        <f t="shared" si="10"/>
        <v>#DIV/0!</v>
      </c>
      <c r="AN9" s="156"/>
      <c r="AO9" s="174"/>
      <c r="AP9" s="159" t="e">
        <f t="shared" si="11"/>
        <v>#DIV/0!</v>
      </c>
      <c r="AQ9" s="122"/>
      <c r="AR9" s="175"/>
      <c r="AS9" s="159" t="e">
        <f t="shared" si="12"/>
        <v>#DIV/0!</v>
      </c>
      <c r="AT9" s="114">
        <v>1</v>
      </c>
      <c r="AU9" s="176"/>
      <c r="AV9" s="177"/>
      <c r="AW9" s="176"/>
      <c r="AX9" s="178"/>
      <c r="AY9" s="231">
        <f t="shared" si="13"/>
        <v>28</v>
      </c>
      <c r="AZ9" s="232" t="str">
        <f t="shared" si="14"/>
        <v>M20</v>
      </c>
      <c r="BA9" s="217" t="b">
        <f t="shared" si="15"/>
        <v>0</v>
      </c>
    </row>
    <row r="10" spans="1:53" ht="11.25" customHeight="1">
      <c r="A10" s="164">
        <f t="shared" si="16"/>
        <v>7</v>
      </c>
      <c r="B10" s="285">
        <v>7</v>
      </c>
      <c r="C10" s="180">
        <v>40</v>
      </c>
      <c r="D10" s="136" t="s">
        <v>119</v>
      </c>
      <c r="E10" s="95">
        <f t="shared" si="0"/>
        <v>0.07871527777777777</v>
      </c>
      <c r="F10" s="96">
        <f t="shared" si="1"/>
        <v>0.00450231481481482</v>
      </c>
      <c r="G10" s="97">
        <f t="shared" si="2"/>
        <v>24</v>
      </c>
      <c r="H10" s="98">
        <f t="shared" si="3"/>
        <v>0.0032798032407407407</v>
      </c>
      <c r="I10" s="166">
        <v>14</v>
      </c>
      <c r="J10" s="135">
        <v>11</v>
      </c>
      <c r="K10" s="136">
        <v>11</v>
      </c>
      <c r="L10" s="136">
        <v>12</v>
      </c>
      <c r="M10" s="135"/>
      <c r="N10" s="136"/>
      <c r="O10" s="137"/>
      <c r="P10" s="137"/>
      <c r="Q10" s="168" t="s">
        <v>145</v>
      </c>
      <c r="R10" s="169" t="s">
        <v>58</v>
      </c>
      <c r="S10" s="138">
        <v>1978</v>
      </c>
      <c r="T10" s="139" t="str">
        <f t="shared" si="4"/>
        <v>M30</v>
      </c>
      <c r="U10" s="140" t="s">
        <v>71</v>
      </c>
      <c r="V10" s="153">
        <v>0.021388888888888888</v>
      </c>
      <c r="W10" s="172">
        <v>6</v>
      </c>
      <c r="X10" s="159">
        <f t="shared" si="5"/>
        <v>0.0035648148148148145</v>
      </c>
      <c r="Y10" s="156">
        <v>0.01943287037037037</v>
      </c>
      <c r="Z10" s="172">
        <v>6</v>
      </c>
      <c r="AA10" s="159">
        <f t="shared" si="6"/>
        <v>0.003238811728395062</v>
      </c>
      <c r="AB10" s="121">
        <v>0.01931712962962963</v>
      </c>
      <c r="AC10" s="172">
        <v>6</v>
      </c>
      <c r="AD10" s="159">
        <f t="shared" si="7"/>
        <v>0.0032195216049382713</v>
      </c>
      <c r="AE10" s="173">
        <v>0.01857638888888889</v>
      </c>
      <c r="AF10" s="172">
        <v>6</v>
      </c>
      <c r="AG10" s="159">
        <f t="shared" si="8"/>
        <v>0.003096064814814815</v>
      </c>
      <c r="AH10" s="121"/>
      <c r="AI10" s="172"/>
      <c r="AJ10" s="159" t="e">
        <f t="shared" si="9"/>
        <v>#DIV/0!</v>
      </c>
      <c r="AK10" s="122"/>
      <c r="AL10" s="172"/>
      <c r="AM10" s="159" t="e">
        <f t="shared" si="10"/>
        <v>#DIV/0!</v>
      </c>
      <c r="AN10" s="156"/>
      <c r="AO10" s="174"/>
      <c r="AP10" s="159" t="e">
        <f t="shared" si="11"/>
        <v>#DIV/0!</v>
      </c>
      <c r="AQ10" s="122"/>
      <c r="AR10" s="175"/>
      <c r="AS10" s="159" t="e">
        <f t="shared" si="12"/>
        <v>#DIV/0!</v>
      </c>
      <c r="AT10" s="114">
        <v>1</v>
      </c>
      <c r="AU10" s="182"/>
      <c r="AV10" s="183"/>
      <c r="AW10" s="182"/>
      <c r="AX10" s="184"/>
      <c r="AY10" s="231">
        <f t="shared" si="13"/>
        <v>31</v>
      </c>
      <c r="AZ10" s="232" t="str">
        <f t="shared" si="14"/>
        <v>M30</v>
      </c>
      <c r="BA10" s="217" t="b">
        <f t="shared" si="15"/>
        <v>0</v>
      </c>
    </row>
    <row r="11" spans="1:53" ht="11.25" customHeight="1">
      <c r="A11" s="164">
        <f>A10+1</f>
        <v>8</v>
      </c>
      <c r="B11" s="285">
        <v>8</v>
      </c>
      <c r="C11" s="180">
        <v>35</v>
      </c>
      <c r="D11" s="136" t="s">
        <v>108</v>
      </c>
      <c r="E11" s="95">
        <f t="shared" si="0"/>
        <v>0.08321759259259259</v>
      </c>
      <c r="F11" s="96">
        <f t="shared" si="1"/>
        <v>0.002476851851851855</v>
      </c>
      <c r="G11" s="97">
        <f t="shared" si="2"/>
        <v>24</v>
      </c>
      <c r="H11" s="98">
        <f t="shared" si="3"/>
        <v>0.0034673996913580246</v>
      </c>
      <c r="I11" s="166">
        <v>13</v>
      </c>
      <c r="J11" s="135">
        <v>14</v>
      </c>
      <c r="K11" s="136">
        <v>16</v>
      </c>
      <c r="L11" s="136">
        <v>21</v>
      </c>
      <c r="M11" s="135"/>
      <c r="N11" s="136"/>
      <c r="O11" s="137"/>
      <c r="P11" s="137"/>
      <c r="Q11" s="168" t="s">
        <v>145</v>
      </c>
      <c r="R11" s="169" t="s">
        <v>58</v>
      </c>
      <c r="S11" s="138">
        <v>1958</v>
      </c>
      <c r="T11" s="139" t="str">
        <f t="shared" si="4"/>
        <v>M50</v>
      </c>
      <c r="U11" s="140" t="s">
        <v>69</v>
      </c>
      <c r="V11" s="153">
        <v>0.0212962962962963</v>
      </c>
      <c r="W11" s="172">
        <v>6</v>
      </c>
      <c r="X11" s="159">
        <f t="shared" si="5"/>
        <v>0.003549382716049383</v>
      </c>
      <c r="Y11" s="156">
        <v>0.02025462962962963</v>
      </c>
      <c r="Z11" s="172">
        <v>6</v>
      </c>
      <c r="AA11" s="159">
        <f t="shared" si="6"/>
        <v>0.0033757716049382714</v>
      </c>
      <c r="AB11" s="121">
        <v>0.02071759259259259</v>
      </c>
      <c r="AC11" s="172">
        <v>6</v>
      </c>
      <c r="AD11" s="159">
        <f t="shared" si="7"/>
        <v>0.0034529320987654317</v>
      </c>
      <c r="AE11" s="173">
        <v>0.020949074074074075</v>
      </c>
      <c r="AF11" s="172">
        <v>6</v>
      </c>
      <c r="AG11" s="159">
        <f t="shared" si="8"/>
        <v>0.0034915123456790123</v>
      </c>
      <c r="AH11" s="121"/>
      <c r="AI11" s="172"/>
      <c r="AJ11" s="159" t="e">
        <f t="shared" si="9"/>
        <v>#DIV/0!</v>
      </c>
      <c r="AK11" s="122"/>
      <c r="AL11" s="172"/>
      <c r="AM11" s="159" t="e">
        <f t="shared" si="10"/>
        <v>#DIV/0!</v>
      </c>
      <c r="AN11" s="156"/>
      <c r="AO11" s="174"/>
      <c r="AP11" s="159" t="e">
        <f t="shared" si="11"/>
        <v>#DIV/0!</v>
      </c>
      <c r="AQ11" s="122"/>
      <c r="AR11" s="175"/>
      <c r="AS11" s="159" t="e">
        <f t="shared" si="12"/>
        <v>#DIV/0!</v>
      </c>
      <c r="AT11" s="114">
        <v>1</v>
      </c>
      <c r="AU11" s="115"/>
      <c r="AV11" s="115"/>
      <c r="AY11" s="231">
        <f t="shared" si="13"/>
        <v>51</v>
      </c>
      <c r="AZ11" s="232" t="str">
        <f t="shared" si="14"/>
        <v>M50</v>
      </c>
      <c r="BA11" s="217" t="b">
        <f t="shared" si="15"/>
        <v>0</v>
      </c>
    </row>
    <row r="12" spans="1:53" ht="11.25" customHeight="1">
      <c r="A12" s="164">
        <f t="shared" si="16"/>
        <v>9</v>
      </c>
      <c r="B12" s="285">
        <v>9</v>
      </c>
      <c r="C12" s="180">
        <v>2</v>
      </c>
      <c r="D12" s="136" t="s">
        <v>73</v>
      </c>
      <c r="E12" s="95">
        <f t="shared" si="0"/>
        <v>0.08569444444444445</v>
      </c>
      <c r="F12" s="96">
        <f t="shared" si="1"/>
        <v>0.00021990740740740478</v>
      </c>
      <c r="G12" s="97">
        <f t="shared" si="2"/>
        <v>24</v>
      </c>
      <c r="H12" s="98">
        <f t="shared" si="3"/>
        <v>0.003570601851851852</v>
      </c>
      <c r="I12" s="166">
        <v>15</v>
      </c>
      <c r="J12" s="135">
        <v>16</v>
      </c>
      <c r="K12" s="136">
        <v>18</v>
      </c>
      <c r="L12" s="136">
        <v>25</v>
      </c>
      <c r="M12" s="135"/>
      <c r="N12" s="136"/>
      <c r="O12" s="137"/>
      <c r="P12" s="137"/>
      <c r="Q12" s="168" t="s">
        <v>145</v>
      </c>
      <c r="R12" s="169" t="s">
        <v>58</v>
      </c>
      <c r="S12" s="138">
        <v>1949</v>
      </c>
      <c r="T12" s="139" t="str">
        <f t="shared" si="4"/>
        <v>M60</v>
      </c>
      <c r="U12" s="140" t="s">
        <v>69</v>
      </c>
      <c r="V12" s="153">
        <v>0.02210648148148148</v>
      </c>
      <c r="W12" s="172">
        <v>6</v>
      </c>
      <c r="X12" s="159">
        <f t="shared" si="5"/>
        <v>0.0036844135802469135</v>
      </c>
      <c r="Y12" s="156">
        <v>0.020787037037037038</v>
      </c>
      <c r="Z12" s="172">
        <v>6</v>
      </c>
      <c r="AA12" s="159">
        <f t="shared" si="6"/>
        <v>0.003464506172839506</v>
      </c>
      <c r="AB12" s="121">
        <v>0.021435185185185186</v>
      </c>
      <c r="AC12" s="172">
        <v>6</v>
      </c>
      <c r="AD12" s="159">
        <f t="shared" si="7"/>
        <v>0.003572530864197531</v>
      </c>
      <c r="AE12" s="173">
        <v>0.02136574074074074</v>
      </c>
      <c r="AF12" s="172">
        <v>6</v>
      </c>
      <c r="AG12" s="159">
        <f t="shared" si="8"/>
        <v>0.003560956790123457</v>
      </c>
      <c r="AH12" s="121"/>
      <c r="AI12" s="172"/>
      <c r="AJ12" s="159" t="e">
        <f t="shared" si="9"/>
        <v>#DIV/0!</v>
      </c>
      <c r="AK12" s="122"/>
      <c r="AL12" s="172"/>
      <c r="AM12" s="159" t="e">
        <f t="shared" si="10"/>
        <v>#DIV/0!</v>
      </c>
      <c r="AN12" s="161"/>
      <c r="AO12" s="174"/>
      <c r="AP12" s="159" t="e">
        <f t="shared" si="11"/>
        <v>#DIV/0!</v>
      </c>
      <c r="AQ12" s="123"/>
      <c r="AR12" s="175"/>
      <c r="AS12" s="159" t="e">
        <f t="shared" si="12"/>
        <v>#DIV/0!</v>
      </c>
      <c r="AT12" s="114">
        <v>1</v>
      </c>
      <c r="AU12" s="176"/>
      <c r="AV12" s="177"/>
      <c r="AW12" s="176"/>
      <c r="AX12" s="178"/>
      <c r="AY12" s="231">
        <f t="shared" si="13"/>
        <v>60</v>
      </c>
      <c r="AZ12" s="232" t="str">
        <f t="shared" si="14"/>
        <v>M60</v>
      </c>
      <c r="BA12" s="217" t="b">
        <f t="shared" si="15"/>
        <v>0</v>
      </c>
    </row>
    <row r="13" spans="1:53" ht="11.25" customHeight="1">
      <c r="A13" s="164">
        <f t="shared" si="16"/>
        <v>10</v>
      </c>
      <c r="B13" s="285">
        <v>10</v>
      </c>
      <c r="C13" s="180">
        <v>13</v>
      </c>
      <c r="D13" s="136" t="s">
        <v>70</v>
      </c>
      <c r="E13" s="95">
        <f t="shared" si="0"/>
        <v>0.08591435185185185</v>
      </c>
      <c r="F13" s="96">
        <f t="shared" si="1"/>
        <v>0.00038194444444443476</v>
      </c>
      <c r="G13" s="97">
        <f t="shared" si="2"/>
        <v>24</v>
      </c>
      <c r="H13" s="98">
        <f t="shared" si="3"/>
        <v>0.003579764660493827</v>
      </c>
      <c r="I13" s="166">
        <v>16</v>
      </c>
      <c r="J13" s="135">
        <v>17</v>
      </c>
      <c r="K13" s="136">
        <v>19</v>
      </c>
      <c r="L13" s="136">
        <v>27</v>
      </c>
      <c r="M13" s="135"/>
      <c r="N13" s="136"/>
      <c r="O13" s="137"/>
      <c r="P13" s="137"/>
      <c r="Q13" s="168" t="s">
        <v>145</v>
      </c>
      <c r="R13" s="169" t="s">
        <v>58</v>
      </c>
      <c r="S13" s="138">
        <v>1952</v>
      </c>
      <c r="T13" s="139" t="str">
        <f t="shared" si="4"/>
        <v>M50</v>
      </c>
      <c r="U13" s="140" t="s">
        <v>69</v>
      </c>
      <c r="V13" s="153">
        <v>0.02210648148148148</v>
      </c>
      <c r="W13" s="172">
        <v>6</v>
      </c>
      <c r="X13" s="159">
        <f t="shared" si="5"/>
        <v>0.0036844135802469135</v>
      </c>
      <c r="Y13" s="156">
        <v>0.020787037037037038</v>
      </c>
      <c r="Z13" s="172">
        <v>6</v>
      </c>
      <c r="AA13" s="159">
        <f t="shared" si="6"/>
        <v>0.003464506172839506</v>
      </c>
      <c r="AB13" s="121">
        <v>0.021435185185185186</v>
      </c>
      <c r="AC13" s="172">
        <v>6</v>
      </c>
      <c r="AD13" s="159">
        <f t="shared" si="7"/>
        <v>0.003572530864197531</v>
      </c>
      <c r="AE13" s="173">
        <v>0.021585648148148145</v>
      </c>
      <c r="AF13" s="172">
        <v>6</v>
      </c>
      <c r="AG13" s="159">
        <f t="shared" si="8"/>
        <v>0.0035976080246913574</v>
      </c>
      <c r="AH13" s="121"/>
      <c r="AI13" s="172"/>
      <c r="AJ13" s="159" t="e">
        <f t="shared" si="9"/>
        <v>#DIV/0!</v>
      </c>
      <c r="AK13" s="122"/>
      <c r="AL13" s="172"/>
      <c r="AM13" s="159" t="e">
        <f t="shared" si="10"/>
        <v>#DIV/0!</v>
      </c>
      <c r="AN13" s="156"/>
      <c r="AO13" s="174"/>
      <c r="AP13" s="159" t="e">
        <f t="shared" si="11"/>
        <v>#DIV/0!</v>
      </c>
      <c r="AQ13" s="186"/>
      <c r="AR13" s="175"/>
      <c r="AS13" s="159" t="e">
        <f t="shared" si="12"/>
        <v>#DIV/0!</v>
      </c>
      <c r="AT13" s="114">
        <v>1</v>
      </c>
      <c r="AU13" s="115"/>
      <c r="AV13" s="115"/>
      <c r="AY13" s="231">
        <f t="shared" si="13"/>
        <v>57</v>
      </c>
      <c r="AZ13" s="232" t="str">
        <f t="shared" si="14"/>
        <v>M50</v>
      </c>
      <c r="BA13" s="217" t="b">
        <f t="shared" si="15"/>
        <v>0</v>
      </c>
    </row>
    <row r="14" spans="1:64" s="383" customFormat="1" ht="11.25" customHeight="1">
      <c r="A14" s="355">
        <f t="shared" si="16"/>
        <v>11</v>
      </c>
      <c r="B14" s="570" t="s">
        <v>196</v>
      </c>
      <c r="C14" s="356">
        <v>4</v>
      </c>
      <c r="D14" s="357" t="s">
        <v>78</v>
      </c>
      <c r="E14" s="358">
        <f t="shared" si="0"/>
        <v>0.08629629629629629</v>
      </c>
      <c r="F14" s="359">
        <f t="shared" si="1"/>
        <v>0.0010416666666666768</v>
      </c>
      <c r="G14" s="360">
        <f t="shared" si="2"/>
        <v>24</v>
      </c>
      <c r="H14" s="361">
        <f t="shared" si="3"/>
        <v>0.003595679012345679</v>
      </c>
      <c r="I14" s="362">
        <v>17</v>
      </c>
      <c r="J14" s="363">
        <v>19</v>
      </c>
      <c r="K14" s="357">
        <v>20</v>
      </c>
      <c r="L14" s="357">
        <v>20</v>
      </c>
      <c r="M14" s="363"/>
      <c r="N14" s="357"/>
      <c r="O14" s="477"/>
      <c r="P14" s="477"/>
      <c r="Q14" s="364" t="s">
        <v>145</v>
      </c>
      <c r="R14" s="365" t="s">
        <v>72</v>
      </c>
      <c r="S14" s="366">
        <v>1983</v>
      </c>
      <c r="T14" s="367" t="str">
        <f t="shared" si="4"/>
        <v>K16</v>
      </c>
      <c r="U14" s="368" t="s">
        <v>79</v>
      </c>
      <c r="V14" s="369">
        <v>0.022488425925925926</v>
      </c>
      <c r="W14" s="370">
        <v>6</v>
      </c>
      <c r="X14" s="371">
        <f t="shared" si="5"/>
        <v>0.003748070987654321</v>
      </c>
      <c r="Y14" s="372">
        <v>0.021354166666666664</v>
      </c>
      <c r="Z14" s="370">
        <v>6</v>
      </c>
      <c r="AA14" s="371">
        <f t="shared" si="6"/>
        <v>0.0035590277777777773</v>
      </c>
      <c r="AB14" s="373">
        <v>0.021504629629629627</v>
      </c>
      <c r="AC14" s="370">
        <v>6</v>
      </c>
      <c r="AD14" s="371">
        <f t="shared" si="7"/>
        <v>0.0035841049382716044</v>
      </c>
      <c r="AE14" s="374">
        <v>0.020949074074074075</v>
      </c>
      <c r="AF14" s="370">
        <v>6</v>
      </c>
      <c r="AG14" s="371">
        <f t="shared" si="8"/>
        <v>0.0034915123456790123</v>
      </c>
      <c r="AH14" s="373"/>
      <c r="AI14" s="370"/>
      <c r="AJ14" s="371" t="e">
        <f t="shared" si="9"/>
        <v>#DIV/0!</v>
      </c>
      <c r="AK14" s="518"/>
      <c r="AL14" s="370"/>
      <c r="AM14" s="371" t="e">
        <f t="shared" si="10"/>
        <v>#DIV/0!</v>
      </c>
      <c r="AN14" s="372"/>
      <c r="AO14" s="376"/>
      <c r="AP14" s="371" t="e">
        <f t="shared" si="11"/>
        <v>#DIV/0!</v>
      </c>
      <c r="AQ14" s="375"/>
      <c r="AR14" s="377"/>
      <c r="AS14" s="371" t="e">
        <f t="shared" si="12"/>
        <v>#DIV/0!</v>
      </c>
      <c r="AT14" s="378">
        <v>1</v>
      </c>
      <c r="AU14" s="384"/>
      <c r="AV14" s="385"/>
      <c r="AW14" s="384"/>
      <c r="AX14" s="381"/>
      <c r="AY14" s="386">
        <f t="shared" si="13"/>
        <v>26</v>
      </c>
      <c r="AZ14" s="387" t="b">
        <f t="shared" si="14"/>
        <v>0</v>
      </c>
      <c r="BA14" s="382" t="str">
        <f t="shared" si="15"/>
        <v>K16</v>
      </c>
      <c r="BB14" s="380"/>
      <c r="BC14" s="380"/>
      <c r="BD14" s="380"/>
      <c r="BE14" s="380"/>
      <c r="BF14" s="380"/>
      <c r="BG14" s="380"/>
      <c r="BH14" s="380"/>
      <c r="BI14" s="380"/>
      <c r="BJ14" s="380"/>
      <c r="BK14" s="380"/>
      <c r="BL14" s="380"/>
    </row>
    <row r="15" spans="1:64" s="383" customFormat="1" ht="11.25" customHeight="1">
      <c r="A15" s="355">
        <f t="shared" si="16"/>
        <v>12</v>
      </c>
      <c r="B15" s="285">
        <v>12</v>
      </c>
      <c r="C15" s="180">
        <v>7</v>
      </c>
      <c r="D15" s="136" t="s">
        <v>84</v>
      </c>
      <c r="E15" s="95">
        <f t="shared" si="0"/>
        <v>0.08733796296296296</v>
      </c>
      <c r="F15" s="96">
        <f t="shared" si="1"/>
        <v>0.0035069444444444514</v>
      </c>
      <c r="G15" s="97">
        <f t="shared" si="2"/>
        <v>24</v>
      </c>
      <c r="H15" s="98">
        <f t="shared" si="3"/>
        <v>0.003639081790123457</v>
      </c>
      <c r="I15" s="166">
        <v>19</v>
      </c>
      <c r="J15" s="135">
        <v>18</v>
      </c>
      <c r="K15" s="136">
        <v>21</v>
      </c>
      <c r="L15" s="136">
        <v>22</v>
      </c>
      <c r="M15" s="135"/>
      <c r="N15" s="136"/>
      <c r="O15" s="137"/>
      <c r="P15" s="137"/>
      <c r="Q15" s="168" t="s">
        <v>145</v>
      </c>
      <c r="R15" s="169" t="s">
        <v>58</v>
      </c>
      <c r="S15" s="138">
        <v>1962</v>
      </c>
      <c r="T15" s="139" t="str">
        <f t="shared" si="4"/>
        <v>M40</v>
      </c>
      <c r="U15" s="140" t="s">
        <v>71</v>
      </c>
      <c r="V15" s="153">
        <v>0.023344907407407408</v>
      </c>
      <c r="W15" s="172">
        <v>6</v>
      </c>
      <c r="X15" s="159">
        <f t="shared" si="5"/>
        <v>0.003890817901234568</v>
      </c>
      <c r="Y15" s="156">
        <v>0.021238425925925924</v>
      </c>
      <c r="Z15" s="172">
        <v>6</v>
      </c>
      <c r="AA15" s="159">
        <f t="shared" si="6"/>
        <v>0.0035397376543209874</v>
      </c>
      <c r="AB15" s="121">
        <v>0.021597222222222223</v>
      </c>
      <c r="AC15" s="172">
        <v>6</v>
      </c>
      <c r="AD15" s="159">
        <f t="shared" si="7"/>
        <v>0.003599537037037037</v>
      </c>
      <c r="AE15" s="173">
        <v>0.021157407407407406</v>
      </c>
      <c r="AF15" s="172">
        <v>6</v>
      </c>
      <c r="AG15" s="159">
        <f t="shared" si="8"/>
        <v>0.0035262345679012343</v>
      </c>
      <c r="AH15" s="121"/>
      <c r="AI15" s="172"/>
      <c r="AJ15" s="159" t="e">
        <f t="shared" si="9"/>
        <v>#DIV/0!</v>
      </c>
      <c r="AK15" s="122"/>
      <c r="AL15" s="172"/>
      <c r="AM15" s="159" t="e">
        <f t="shared" si="10"/>
        <v>#DIV/0!</v>
      </c>
      <c r="AN15" s="161"/>
      <c r="AO15" s="174"/>
      <c r="AP15" s="159" t="e">
        <f t="shared" si="11"/>
        <v>#DIV/0!</v>
      </c>
      <c r="AQ15" s="181"/>
      <c r="AR15" s="175"/>
      <c r="AS15" s="159" t="e">
        <f t="shared" si="12"/>
        <v>#DIV/0!</v>
      </c>
      <c r="AT15" s="114">
        <v>1</v>
      </c>
      <c r="AU15" s="182"/>
      <c r="AV15" s="183"/>
      <c r="AW15" s="182"/>
      <c r="AX15" s="184"/>
      <c r="AY15" s="231">
        <f t="shared" si="13"/>
        <v>47</v>
      </c>
      <c r="AZ15" s="232" t="str">
        <f t="shared" si="14"/>
        <v>M40</v>
      </c>
      <c r="BA15" s="217" t="b">
        <f t="shared" si="15"/>
        <v>0</v>
      </c>
      <c r="BB15" s="380"/>
      <c r="BC15" s="380"/>
      <c r="BD15" s="380"/>
      <c r="BE15" s="380"/>
      <c r="BF15" s="380"/>
      <c r="BG15" s="380"/>
      <c r="BH15" s="380"/>
      <c r="BI15" s="380"/>
      <c r="BJ15" s="380"/>
      <c r="BK15" s="380"/>
      <c r="BL15" s="380"/>
    </row>
    <row r="16" spans="1:53" ht="11.25" customHeight="1">
      <c r="A16" s="164">
        <f t="shared" si="16"/>
        <v>13</v>
      </c>
      <c r="B16" s="285">
        <v>13</v>
      </c>
      <c r="C16" s="180">
        <v>84</v>
      </c>
      <c r="D16" s="136" t="s">
        <v>81</v>
      </c>
      <c r="E16" s="95">
        <f t="shared" si="0"/>
        <v>0.09084490740740742</v>
      </c>
      <c r="F16" s="96">
        <f t="shared" si="1"/>
        <v>0.0006597222222222143</v>
      </c>
      <c r="G16" s="97">
        <f t="shared" si="2"/>
        <v>24</v>
      </c>
      <c r="H16" s="98">
        <f t="shared" si="3"/>
        <v>0.003785204475308642</v>
      </c>
      <c r="I16" s="166">
        <v>18</v>
      </c>
      <c r="J16" s="135">
        <v>23</v>
      </c>
      <c r="K16" s="136">
        <v>23</v>
      </c>
      <c r="L16" s="136">
        <v>28</v>
      </c>
      <c r="M16" s="135"/>
      <c r="N16" s="136"/>
      <c r="O16" s="137"/>
      <c r="P16" s="137"/>
      <c r="Q16" s="168" t="s">
        <v>145</v>
      </c>
      <c r="R16" s="169" t="s">
        <v>58</v>
      </c>
      <c r="S16" s="138">
        <v>1976</v>
      </c>
      <c r="T16" s="139" t="str">
        <f t="shared" si="4"/>
        <v>M30</v>
      </c>
      <c r="U16" s="140" t="s">
        <v>71</v>
      </c>
      <c r="V16" s="153">
        <v>0.022881944444444444</v>
      </c>
      <c r="W16" s="172">
        <v>6</v>
      </c>
      <c r="X16" s="159">
        <f t="shared" si="5"/>
        <v>0.0038136574074074075</v>
      </c>
      <c r="Y16" s="156">
        <v>0.023819444444444445</v>
      </c>
      <c r="Z16" s="172">
        <v>6</v>
      </c>
      <c r="AA16" s="159">
        <f t="shared" si="6"/>
        <v>0.003969907407407407</v>
      </c>
      <c r="AB16" s="121">
        <v>0.022199074074074076</v>
      </c>
      <c r="AC16" s="172">
        <v>6</v>
      </c>
      <c r="AD16" s="159">
        <f t="shared" si="7"/>
        <v>0.003699845679012346</v>
      </c>
      <c r="AE16" s="173">
        <v>0.021944444444444447</v>
      </c>
      <c r="AF16" s="172">
        <v>6</v>
      </c>
      <c r="AG16" s="159">
        <f t="shared" si="8"/>
        <v>0.003657407407407408</v>
      </c>
      <c r="AH16" s="121"/>
      <c r="AI16" s="172"/>
      <c r="AJ16" s="159" t="e">
        <f t="shared" si="9"/>
        <v>#DIV/0!</v>
      </c>
      <c r="AK16" s="122"/>
      <c r="AL16" s="172"/>
      <c r="AM16" s="159" t="e">
        <f t="shared" si="10"/>
        <v>#DIV/0!</v>
      </c>
      <c r="AN16" s="161"/>
      <c r="AO16" s="174"/>
      <c r="AP16" s="159" t="e">
        <f t="shared" si="11"/>
        <v>#DIV/0!</v>
      </c>
      <c r="AQ16" s="125"/>
      <c r="AR16" s="175"/>
      <c r="AS16" s="159" t="e">
        <f t="shared" si="12"/>
        <v>#DIV/0!</v>
      </c>
      <c r="AT16" s="114">
        <v>1</v>
      </c>
      <c r="AU16" s="176"/>
      <c r="AV16" s="177"/>
      <c r="AW16" s="176"/>
      <c r="AX16" s="178"/>
      <c r="AY16" s="231">
        <f t="shared" si="13"/>
        <v>33</v>
      </c>
      <c r="AZ16" s="232" t="str">
        <f t="shared" si="14"/>
        <v>M30</v>
      </c>
      <c r="BA16" s="217" t="b">
        <f t="shared" si="15"/>
        <v>0</v>
      </c>
    </row>
    <row r="17" spans="1:53" ht="11.25" customHeight="1">
      <c r="A17" s="164">
        <f t="shared" si="16"/>
        <v>14</v>
      </c>
      <c r="B17" s="285">
        <v>14</v>
      </c>
      <c r="C17" s="180">
        <v>1</v>
      </c>
      <c r="D17" s="136" t="s">
        <v>74</v>
      </c>
      <c r="E17" s="95">
        <f t="shared" si="0"/>
        <v>0.09150462962962963</v>
      </c>
      <c r="F17" s="96">
        <f t="shared" si="1"/>
        <v>0.0008217592592592582</v>
      </c>
      <c r="G17" s="97">
        <f t="shared" si="2"/>
        <v>24</v>
      </c>
      <c r="H17" s="98">
        <f t="shared" si="3"/>
        <v>0.0038126929012345678</v>
      </c>
      <c r="I17" s="166">
        <v>22</v>
      </c>
      <c r="J17" s="135">
        <v>21</v>
      </c>
      <c r="K17" s="136">
        <v>24</v>
      </c>
      <c r="L17" s="136">
        <v>29</v>
      </c>
      <c r="M17" s="135"/>
      <c r="N17" s="136"/>
      <c r="O17" s="137"/>
      <c r="P17" s="137"/>
      <c r="Q17" s="168" t="s">
        <v>145</v>
      </c>
      <c r="R17" s="169" t="s">
        <v>58</v>
      </c>
      <c r="S17" s="138">
        <v>1981</v>
      </c>
      <c r="T17" s="139" t="str">
        <f t="shared" si="4"/>
        <v>M20</v>
      </c>
      <c r="U17" s="140" t="s">
        <v>75</v>
      </c>
      <c r="V17" s="153">
        <v>0.023761574074074074</v>
      </c>
      <c r="W17" s="172">
        <v>6</v>
      </c>
      <c r="X17" s="159">
        <f t="shared" si="5"/>
        <v>0.003960262345679012</v>
      </c>
      <c r="Y17" s="156">
        <v>0.022407407407407407</v>
      </c>
      <c r="Z17" s="172">
        <v>6</v>
      </c>
      <c r="AA17" s="159">
        <f t="shared" si="6"/>
        <v>0.0037345679012345677</v>
      </c>
      <c r="AB17" s="121">
        <v>0.023136574074074077</v>
      </c>
      <c r="AC17" s="172">
        <v>6</v>
      </c>
      <c r="AD17" s="159">
        <f t="shared" si="7"/>
        <v>0.0038560956790123463</v>
      </c>
      <c r="AE17" s="173">
        <v>0.022199074074074076</v>
      </c>
      <c r="AF17" s="172">
        <v>6</v>
      </c>
      <c r="AG17" s="159">
        <f t="shared" si="8"/>
        <v>0.003699845679012346</v>
      </c>
      <c r="AH17" s="121"/>
      <c r="AI17" s="172"/>
      <c r="AJ17" s="159" t="e">
        <f t="shared" si="9"/>
        <v>#DIV/0!</v>
      </c>
      <c r="AK17" s="122"/>
      <c r="AL17" s="172"/>
      <c r="AM17" s="159" t="e">
        <f t="shared" si="10"/>
        <v>#DIV/0!</v>
      </c>
      <c r="AN17" s="156"/>
      <c r="AO17" s="174"/>
      <c r="AP17" s="159" t="e">
        <f t="shared" si="11"/>
        <v>#DIV/0!</v>
      </c>
      <c r="AQ17" s="122"/>
      <c r="AR17" s="175"/>
      <c r="AS17" s="159" t="e">
        <f t="shared" si="12"/>
        <v>#DIV/0!</v>
      </c>
      <c r="AT17" s="114">
        <v>1</v>
      </c>
      <c r="AU17" s="107"/>
      <c r="AV17" s="107"/>
      <c r="AY17" s="231">
        <f t="shared" si="13"/>
        <v>28</v>
      </c>
      <c r="AZ17" s="232" t="str">
        <f t="shared" si="14"/>
        <v>M20</v>
      </c>
      <c r="BA17" s="217" t="b">
        <f t="shared" si="15"/>
        <v>0</v>
      </c>
    </row>
    <row r="18" spans="1:53" ht="12.75" customHeight="1" thickBot="1">
      <c r="A18" s="573">
        <f t="shared" si="16"/>
        <v>15</v>
      </c>
      <c r="B18" s="345">
        <v>15</v>
      </c>
      <c r="C18" s="276">
        <v>8</v>
      </c>
      <c r="D18" s="197" t="s">
        <v>85</v>
      </c>
      <c r="E18" s="193">
        <f t="shared" si="0"/>
        <v>0.09232638888888889</v>
      </c>
      <c r="F18" s="194">
        <f t="shared" si="1"/>
      </c>
      <c r="G18" s="99">
        <f t="shared" si="2"/>
        <v>24</v>
      </c>
      <c r="H18" s="100">
        <f t="shared" si="3"/>
        <v>0.0038469328703703703</v>
      </c>
      <c r="I18" s="192">
        <v>21</v>
      </c>
      <c r="J18" s="277">
        <v>22</v>
      </c>
      <c r="K18" s="197">
        <v>25</v>
      </c>
      <c r="L18" s="197">
        <v>30</v>
      </c>
      <c r="M18" s="277"/>
      <c r="N18" s="197"/>
      <c r="O18" s="278"/>
      <c r="P18" s="278"/>
      <c r="Q18" s="196" t="s">
        <v>145</v>
      </c>
      <c r="R18" s="198" t="s">
        <v>58</v>
      </c>
      <c r="S18" s="279">
        <v>1959</v>
      </c>
      <c r="T18" s="280" t="str">
        <f t="shared" si="4"/>
        <v>M50</v>
      </c>
      <c r="U18" s="281" t="s">
        <v>71</v>
      </c>
      <c r="V18" s="201">
        <v>0.023703703703703703</v>
      </c>
      <c r="W18" s="202">
        <v>6</v>
      </c>
      <c r="X18" s="203">
        <f t="shared" si="5"/>
        <v>0.003950617283950617</v>
      </c>
      <c r="Y18" s="204">
        <v>0.022581018518518518</v>
      </c>
      <c r="Z18" s="202">
        <v>6</v>
      </c>
      <c r="AA18" s="203">
        <f t="shared" si="6"/>
        <v>0.003763503086419753</v>
      </c>
      <c r="AB18" s="101">
        <v>0.023171296296296297</v>
      </c>
      <c r="AC18" s="202">
        <v>6</v>
      </c>
      <c r="AD18" s="203">
        <f t="shared" si="7"/>
        <v>0.003861882716049383</v>
      </c>
      <c r="AE18" s="205">
        <v>0.02287037037037037</v>
      </c>
      <c r="AF18" s="202">
        <v>6</v>
      </c>
      <c r="AG18" s="203">
        <f t="shared" si="8"/>
        <v>0.0038117283950617285</v>
      </c>
      <c r="AH18" s="101"/>
      <c r="AI18" s="202"/>
      <c r="AJ18" s="203" t="e">
        <f t="shared" si="9"/>
        <v>#DIV/0!</v>
      </c>
      <c r="AK18" s="282"/>
      <c r="AL18" s="202"/>
      <c r="AM18" s="203" t="e">
        <f t="shared" si="10"/>
        <v>#DIV/0!</v>
      </c>
      <c r="AN18" s="204"/>
      <c r="AO18" s="208"/>
      <c r="AP18" s="203" t="e">
        <f t="shared" si="11"/>
        <v>#DIV/0!</v>
      </c>
      <c r="AQ18" s="282"/>
      <c r="AR18" s="283"/>
      <c r="AS18" s="203" t="e">
        <f t="shared" si="12"/>
        <v>#DIV/0!</v>
      </c>
      <c r="AT18" s="116">
        <v>1</v>
      </c>
      <c r="AU18" s="574"/>
      <c r="AV18" s="575"/>
      <c r="AW18" s="574"/>
      <c r="AX18" s="576"/>
      <c r="AY18" s="284">
        <f t="shared" si="13"/>
        <v>50</v>
      </c>
      <c r="AZ18" s="284" t="str">
        <f t="shared" si="14"/>
        <v>M50</v>
      </c>
      <c r="BA18" s="284" t="b">
        <f t="shared" si="15"/>
        <v>0</v>
      </c>
    </row>
    <row r="19" spans="1:53" ht="11.25" customHeight="1">
      <c r="A19" s="164">
        <f t="shared" si="16"/>
        <v>16</v>
      </c>
      <c r="B19" s="285">
        <v>16</v>
      </c>
      <c r="C19" s="165">
        <v>33</v>
      </c>
      <c r="D19" s="166" t="s">
        <v>106</v>
      </c>
      <c r="E19" s="95">
        <f t="shared" si="0"/>
        <v>0.05305555555555556</v>
      </c>
      <c r="F19" s="96">
        <f t="shared" si="1"/>
        <v>0.0017245370370370453</v>
      </c>
      <c r="G19" s="97">
        <f t="shared" si="2"/>
        <v>18</v>
      </c>
      <c r="H19" s="98">
        <f t="shared" si="3"/>
        <v>0.002947530864197531</v>
      </c>
      <c r="I19" s="166">
        <v>1</v>
      </c>
      <c r="J19" s="167">
        <v>8</v>
      </c>
      <c r="K19" s="166"/>
      <c r="L19" s="166">
        <v>15</v>
      </c>
      <c r="M19" s="167"/>
      <c r="N19" s="166"/>
      <c r="O19" s="168"/>
      <c r="P19" s="168"/>
      <c r="Q19" s="168" t="s">
        <v>145</v>
      </c>
      <c r="R19" s="169" t="s">
        <v>58</v>
      </c>
      <c r="S19" s="169">
        <v>1992</v>
      </c>
      <c r="T19" s="170" t="str">
        <f t="shared" si="4"/>
        <v>M16</v>
      </c>
      <c r="U19" s="171" t="s">
        <v>69</v>
      </c>
      <c r="V19" s="348">
        <v>0.01568287037037037</v>
      </c>
      <c r="W19" s="172">
        <v>6</v>
      </c>
      <c r="X19" s="159">
        <f t="shared" si="5"/>
        <v>0.002613811728395062</v>
      </c>
      <c r="Y19" s="346">
        <v>0.018425925925925925</v>
      </c>
      <c r="Z19" s="172">
        <v>6</v>
      </c>
      <c r="AA19" s="159">
        <f t="shared" si="6"/>
        <v>0.0030709876543209874</v>
      </c>
      <c r="AB19" s="121"/>
      <c r="AC19" s="172"/>
      <c r="AD19" s="159"/>
      <c r="AE19" s="173">
        <v>0.01894675925925926</v>
      </c>
      <c r="AF19" s="172">
        <v>6</v>
      </c>
      <c r="AG19" s="159">
        <f t="shared" si="8"/>
        <v>0.0031577932098765435</v>
      </c>
      <c r="AH19" s="121"/>
      <c r="AI19" s="172"/>
      <c r="AJ19" s="159" t="e">
        <f t="shared" si="9"/>
        <v>#DIV/0!</v>
      </c>
      <c r="AK19" s="126"/>
      <c r="AL19" s="172"/>
      <c r="AM19" s="159" t="e">
        <f t="shared" si="10"/>
        <v>#DIV/0!</v>
      </c>
      <c r="AN19" s="346"/>
      <c r="AO19" s="174"/>
      <c r="AP19" s="159" t="e">
        <f t="shared" si="11"/>
        <v>#DIV/0!</v>
      </c>
      <c r="AQ19" s="571"/>
      <c r="AR19" s="175"/>
      <c r="AS19" s="159" t="e">
        <f t="shared" si="12"/>
        <v>#DIV/0!</v>
      </c>
      <c r="AT19" s="114">
        <v>1</v>
      </c>
      <c r="AU19" s="163"/>
      <c r="AV19" s="163"/>
      <c r="AW19" s="163"/>
      <c r="AX19" s="163"/>
      <c r="AY19" s="572">
        <f t="shared" si="13"/>
        <v>17</v>
      </c>
      <c r="AZ19" s="243" t="str">
        <f t="shared" si="14"/>
        <v>M16</v>
      </c>
      <c r="BA19" s="243" t="b">
        <f t="shared" si="15"/>
        <v>0</v>
      </c>
    </row>
    <row r="20" spans="1:53" ht="11.25" customHeight="1">
      <c r="A20" s="164">
        <f t="shared" si="16"/>
        <v>17</v>
      </c>
      <c r="B20" s="285">
        <v>17</v>
      </c>
      <c r="C20" s="180">
        <v>37</v>
      </c>
      <c r="D20" s="136" t="s">
        <v>112</v>
      </c>
      <c r="E20" s="95">
        <f t="shared" si="0"/>
        <v>0.0547800925925926</v>
      </c>
      <c r="F20" s="96">
        <f t="shared" si="1"/>
        <v>0.0009143518518518468</v>
      </c>
      <c r="G20" s="97">
        <f t="shared" si="2"/>
        <v>18</v>
      </c>
      <c r="H20" s="98">
        <f t="shared" si="3"/>
        <v>0.0030433384773662555</v>
      </c>
      <c r="I20" s="166">
        <v>8</v>
      </c>
      <c r="J20" s="135"/>
      <c r="K20" s="136">
        <v>5</v>
      </c>
      <c r="L20" s="136">
        <v>8</v>
      </c>
      <c r="M20" s="135"/>
      <c r="N20" s="136"/>
      <c r="O20" s="137"/>
      <c r="P20" s="137"/>
      <c r="Q20" s="168" t="s">
        <v>145</v>
      </c>
      <c r="R20" s="169" t="s">
        <v>58</v>
      </c>
      <c r="S20" s="138">
        <v>1986</v>
      </c>
      <c r="T20" s="139" t="str">
        <f t="shared" si="4"/>
        <v>M20</v>
      </c>
      <c r="U20" s="140" t="s">
        <v>113</v>
      </c>
      <c r="V20" s="153">
        <v>0.01894675925925926</v>
      </c>
      <c r="W20" s="172">
        <v>6</v>
      </c>
      <c r="X20" s="159">
        <f t="shared" si="5"/>
        <v>0.0031577932098765435</v>
      </c>
      <c r="Y20" s="156"/>
      <c r="Z20" s="172"/>
      <c r="AA20" s="159"/>
      <c r="AB20" s="121">
        <v>0.018055555555555557</v>
      </c>
      <c r="AC20" s="172">
        <v>6</v>
      </c>
      <c r="AD20" s="159">
        <f aca="true" t="shared" si="17" ref="AD20:AD27">AB20/AC20</f>
        <v>0.0030092592592592597</v>
      </c>
      <c r="AE20" s="173">
        <v>0.017777777777777778</v>
      </c>
      <c r="AF20" s="172">
        <v>6</v>
      </c>
      <c r="AG20" s="159">
        <f t="shared" si="8"/>
        <v>0.002962962962962963</v>
      </c>
      <c r="AH20" s="121"/>
      <c r="AI20" s="172"/>
      <c r="AJ20" s="159" t="e">
        <f t="shared" si="9"/>
        <v>#DIV/0!</v>
      </c>
      <c r="AK20" s="122"/>
      <c r="AL20" s="172"/>
      <c r="AM20" s="159" t="e">
        <f t="shared" si="10"/>
        <v>#DIV/0!</v>
      </c>
      <c r="AN20" s="156"/>
      <c r="AO20" s="174"/>
      <c r="AP20" s="159" t="e">
        <f t="shared" si="11"/>
        <v>#DIV/0!</v>
      </c>
      <c r="AQ20" s="125"/>
      <c r="AR20" s="175"/>
      <c r="AS20" s="159" t="e">
        <f t="shared" si="12"/>
        <v>#DIV/0!</v>
      </c>
      <c r="AT20" s="114">
        <v>1</v>
      </c>
      <c r="AU20" s="176"/>
      <c r="AV20" s="177"/>
      <c r="AW20" s="176"/>
      <c r="AX20" s="178"/>
      <c r="AY20" s="217">
        <f t="shared" si="13"/>
        <v>23</v>
      </c>
      <c r="AZ20" s="217" t="str">
        <f t="shared" si="14"/>
        <v>M20</v>
      </c>
      <c r="BA20" s="217" t="b">
        <f t="shared" si="15"/>
        <v>0</v>
      </c>
    </row>
    <row r="21" spans="1:53" ht="11.25" customHeight="1">
      <c r="A21" s="164">
        <f t="shared" si="16"/>
        <v>18</v>
      </c>
      <c r="B21" s="285">
        <v>18</v>
      </c>
      <c r="C21" s="180">
        <v>3</v>
      </c>
      <c r="D21" s="136" t="s">
        <v>76</v>
      </c>
      <c r="E21" s="95">
        <f t="shared" si="0"/>
        <v>0.05569444444444445</v>
      </c>
      <c r="F21" s="96">
        <f t="shared" si="1"/>
        <v>0.003194444444444444</v>
      </c>
      <c r="G21" s="97">
        <f t="shared" si="2"/>
        <v>18</v>
      </c>
      <c r="H21" s="98">
        <f t="shared" si="3"/>
        <v>0.003094135802469136</v>
      </c>
      <c r="I21" s="166">
        <v>7</v>
      </c>
      <c r="J21" s="135"/>
      <c r="K21" s="136">
        <v>8</v>
      </c>
      <c r="L21" s="136">
        <v>9</v>
      </c>
      <c r="M21" s="135"/>
      <c r="N21" s="136"/>
      <c r="O21" s="137"/>
      <c r="P21" s="137"/>
      <c r="Q21" s="168" t="s">
        <v>145</v>
      </c>
      <c r="R21" s="169" t="s">
        <v>58</v>
      </c>
      <c r="S21" s="138">
        <v>1957</v>
      </c>
      <c r="T21" s="139" t="str">
        <f t="shared" si="4"/>
        <v>M50</v>
      </c>
      <c r="U21" s="140" t="s">
        <v>77</v>
      </c>
      <c r="V21" s="153">
        <v>0.01861111111111111</v>
      </c>
      <c r="W21" s="172">
        <v>6</v>
      </c>
      <c r="X21" s="159">
        <f t="shared" si="5"/>
        <v>0.0031018518518518517</v>
      </c>
      <c r="Y21" s="156"/>
      <c r="Z21" s="172"/>
      <c r="AA21" s="159"/>
      <c r="AB21" s="121">
        <v>0.018831018518518518</v>
      </c>
      <c r="AC21" s="172">
        <v>6</v>
      </c>
      <c r="AD21" s="159">
        <f t="shared" si="17"/>
        <v>0.003138503086419753</v>
      </c>
      <c r="AE21" s="173">
        <v>0.018252314814814815</v>
      </c>
      <c r="AF21" s="172">
        <v>6</v>
      </c>
      <c r="AG21" s="159">
        <f t="shared" si="8"/>
        <v>0.0030420524691358026</v>
      </c>
      <c r="AH21" s="121"/>
      <c r="AI21" s="172"/>
      <c r="AJ21" s="159" t="e">
        <f t="shared" si="9"/>
        <v>#DIV/0!</v>
      </c>
      <c r="AK21" s="122"/>
      <c r="AL21" s="172"/>
      <c r="AM21" s="159" t="e">
        <f t="shared" si="10"/>
        <v>#DIV/0!</v>
      </c>
      <c r="AN21" s="156"/>
      <c r="AO21" s="174"/>
      <c r="AP21" s="159" t="e">
        <f t="shared" si="11"/>
        <v>#DIV/0!</v>
      </c>
      <c r="AQ21" s="122"/>
      <c r="AR21" s="175"/>
      <c r="AS21" s="159" t="e">
        <f t="shared" si="12"/>
        <v>#DIV/0!</v>
      </c>
      <c r="AT21" s="249">
        <v>1</v>
      </c>
      <c r="AU21" s="115"/>
      <c r="AV21" s="115"/>
      <c r="AY21" s="231">
        <f t="shared" si="13"/>
        <v>52</v>
      </c>
      <c r="AZ21" s="232" t="str">
        <f t="shared" si="14"/>
        <v>M50</v>
      </c>
      <c r="BA21" s="217" t="b">
        <f t="shared" si="15"/>
        <v>0</v>
      </c>
    </row>
    <row r="22" spans="1:53" ht="11.25" customHeight="1">
      <c r="A22" s="164">
        <f t="shared" si="16"/>
        <v>19</v>
      </c>
      <c r="B22" s="285">
        <v>19</v>
      </c>
      <c r="C22" s="180">
        <v>43</v>
      </c>
      <c r="D22" s="136" t="s">
        <v>123</v>
      </c>
      <c r="E22" s="95">
        <f t="shared" si="0"/>
        <v>0.05888888888888889</v>
      </c>
      <c r="F22" s="96">
        <f t="shared" si="1"/>
        <v>0.0016898148148148107</v>
      </c>
      <c r="G22" s="97">
        <f t="shared" si="2"/>
        <v>18</v>
      </c>
      <c r="H22" s="98">
        <f t="shared" si="3"/>
        <v>0.0032716049382716054</v>
      </c>
      <c r="I22" s="166"/>
      <c r="J22" s="135">
        <v>12</v>
      </c>
      <c r="K22" s="136">
        <v>15</v>
      </c>
      <c r="L22" s="136">
        <v>17</v>
      </c>
      <c r="M22" s="135"/>
      <c r="N22" s="136"/>
      <c r="O22" s="137"/>
      <c r="P22" s="137"/>
      <c r="Q22" s="168" t="s">
        <v>145</v>
      </c>
      <c r="R22" s="169" t="s">
        <v>58</v>
      </c>
      <c r="S22" s="138">
        <v>1960</v>
      </c>
      <c r="T22" s="139" t="str">
        <f t="shared" si="4"/>
        <v>M40</v>
      </c>
      <c r="U22" s="140" t="s">
        <v>69</v>
      </c>
      <c r="V22" s="153"/>
      <c r="W22" s="172"/>
      <c r="X22" s="159"/>
      <c r="Y22" s="156">
        <v>0.01962962962962963</v>
      </c>
      <c r="Z22" s="172">
        <v>6</v>
      </c>
      <c r="AA22" s="159">
        <f>Y22/Z22</f>
        <v>0.003271604938271605</v>
      </c>
      <c r="AB22" s="121">
        <v>0.019780092592592592</v>
      </c>
      <c r="AC22" s="172">
        <v>6</v>
      </c>
      <c r="AD22" s="159">
        <f t="shared" si="17"/>
        <v>0.003296682098765432</v>
      </c>
      <c r="AE22" s="173">
        <v>0.01947916666666667</v>
      </c>
      <c r="AF22" s="172">
        <v>6</v>
      </c>
      <c r="AG22" s="159">
        <f t="shared" si="8"/>
        <v>0.0032465277777777783</v>
      </c>
      <c r="AH22" s="121"/>
      <c r="AI22" s="172"/>
      <c r="AJ22" s="159" t="e">
        <f t="shared" si="9"/>
        <v>#DIV/0!</v>
      </c>
      <c r="AK22" s="122"/>
      <c r="AL22" s="172"/>
      <c r="AM22" s="159"/>
      <c r="AN22" s="161"/>
      <c r="AO22" s="174"/>
      <c r="AP22" s="159"/>
      <c r="AQ22" s="122"/>
      <c r="AR22" s="175"/>
      <c r="AS22" s="159"/>
      <c r="AT22" s="115">
        <v>1</v>
      </c>
      <c r="AU22" s="176"/>
      <c r="AV22" s="177"/>
      <c r="AW22" s="176"/>
      <c r="AX22" s="178"/>
      <c r="AY22" s="231">
        <f t="shared" si="13"/>
        <v>49</v>
      </c>
      <c r="AZ22" s="232" t="str">
        <f t="shared" si="14"/>
        <v>M40</v>
      </c>
      <c r="BA22" s="217" t="b">
        <f t="shared" si="15"/>
        <v>0</v>
      </c>
    </row>
    <row r="23" spans="1:53" ht="11.25" customHeight="1">
      <c r="A23" s="164">
        <f t="shared" si="16"/>
        <v>20</v>
      </c>
      <c r="B23" s="285">
        <v>20</v>
      </c>
      <c r="C23" s="180">
        <v>23</v>
      </c>
      <c r="D23" s="136" t="s">
        <v>122</v>
      </c>
      <c r="E23" s="95">
        <f t="shared" si="0"/>
        <v>0.060578703703703704</v>
      </c>
      <c r="F23" s="96">
        <f t="shared" si="1"/>
        <v>0.004270833333333335</v>
      </c>
      <c r="G23" s="97">
        <f t="shared" si="2"/>
        <v>18</v>
      </c>
      <c r="H23" s="98">
        <f t="shared" si="3"/>
        <v>0.0033654835390946503</v>
      </c>
      <c r="I23" s="166">
        <v>12</v>
      </c>
      <c r="J23" s="135">
        <v>13</v>
      </c>
      <c r="K23" s="136">
        <v>12</v>
      </c>
      <c r="L23" s="136"/>
      <c r="M23" s="135"/>
      <c r="N23" s="136"/>
      <c r="O23" s="137"/>
      <c r="P23" s="137"/>
      <c r="Q23" s="168" t="s">
        <v>145</v>
      </c>
      <c r="R23" s="169" t="s">
        <v>58</v>
      </c>
      <c r="S23" s="138">
        <v>1977</v>
      </c>
      <c r="T23" s="139" t="str">
        <f t="shared" si="4"/>
        <v>M30</v>
      </c>
      <c r="U23" s="235" t="s">
        <v>98</v>
      </c>
      <c r="V23" s="153">
        <v>0.02082175925925926</v>
      </c>
      <c r="W23" s="172">
        <v>6</v>
      </c>
      <c r="X23" s="159">
        <f>V23/W23</f>
        <v>0.003470293209876543</v>
      </c>
      <c r="Y23" s="156">
        <v>0.02011574074074074</v>
      </c>
      <c r="Z23" s="172">
        <v>6</v>
      </c>
      <c r="AA23" s="159">
        <f>Y23/Z23</f>
        <v>0.0033526234567901234</v>
      </c>
      <c r="AB23" s="121">
        <v>0.019641203703703706</v>
      </c>
      <c r="AC23" s="172">
        <v>6</v>
      </c>
      <c r="AD23" s="159">
        <f t="shared" si="17"/>
        <v>0.0032735339506172845</v>
      </c>
      <c r="AE23" s="173"/>
      <c r="AF23" s="172"/>
      <c r="AG23" s="159"/>
      <c r="AH23" s="121"/>
      <c r="AI23" s="172"/>
      <c r="AJ23" s="159" t="e">
        <f t="shared" si="9"/>
        <v>#DIV/0!</v>
      </c>
      <c r="AK23" s="122"/>
      <c r="AL23" s="172"/>
      <c r="AM23" s="159" t="e">
        <f>AK23/AL23</f>
        <v>#DIV/0!</v>
      </c>
      <c r="AN23" s="156"/>
      <c r="AO23" s="174"/>
      <c r="AP23" s="159" t="e">
        <f>AN23/AO23</f>
        <v>#DIV/0!</v>
      </c>
      <c r="AQ23" s="122"/>
      <c r="AR23" s="175"/>
      <c r="AS23" s="159" t="e">
        <f>AQ23/AR23</f>
        <v>#DIV/0!</v>
      </c>
      <c r="AT23" s="114">
        <v>1</v>
      </c>
      <c r="AU23" s="176"/>
      <c r="AV23" s="177"/>
      <c r="AW23" s="176"/>
      <c r="AX23" s="178"/>
      <c r="AY23" s="231">
        <f t="shared" si="13"/>
        <v>32</v>
      </c>
      <c r="AZ23" s="232" t="str">
        <f t="shared" si="14"/>
        <v>M30</v>
      </c>
      <c r="BA23" s="217" t="b">
        <f t="shared" si="15"/>
        <v>0</v>
      </c>
    </row>
    <row r="24" spans="1:53" ht="11.25" customHeight="1" thickBot="1">
      <c r="A24" s="577">
        <f t="shared" si="16"/>
        <v>21</v>
      </c>
      <c r="B24" s="285">
        <v>21</v>
      </c>
      <c r="C24" s="180">
        <v>47</v>
      </c>
      <c r="D24" s="136" t="s">
        <v>127</v>
      </c>
      <c r="E24" s="95">
        <f t="shared" si="0"/>
        <v>0.06484953703703704</v>
      </c>
      <c r="F24" s="96">
        <f t="shared" si="1"/>
      </c>
      <c r="G24" s="97">
        <f t="shared" si="2"/>
        <v>18</v>
      </c>
      <c r="H24" s="98">
        <f t="shared" si="3"/>
        <v>0.003602752057613169</v>
      </c>
      <c r="I24" s="166"/>
      <c r="J24" s="135">
        <v>20</v>
      </c>
      <c r="K24" s="136">
        <v>22</v>
      </c>
      <c r="L24" s="136">
        <v>23</v>
      </c>
      <c r="M24" s="135"/>
      <c r="N24" s="136"/>
      <c r="O24" s="137"/>
      <c r="P24" s="137"/>
      <c r="Q24" s="168" t="s">
        <v>145</v>
      </c>
      <c r="R24" s="169" t="s">
        <v>58</v>
      </c>
      <c r="S24" s="138">
        <v>1961</v>
      </c>
      <c r="T24" s="139" t="str">
        <f t="shared" si="4"/>
        <v>M40</v>
      </c>
      <c r="U24" s="140" t="s">
        <v>128</v>
      </c>
      <c r="V24" s="153"/>
      <c r="W24" s="172"/>
      <c r="X24" s="159"/>
      <c r="Y24" s="156">
        <v>0.021967592592592594</v>
      </c>
      <c r="Z24" s="172">
        <v>6</v>
      </c>
      <c r="AA24" s="159">
        <f>Y24/Z24</f>
        <v>0.0036612654320987655</v>
      </c>
      <c r="AB24" s="121">
        <v>0.02165509259259259</v>
      </c>
      <c r="AC24" s="172">
        <v>6</v>
      </c>
      <c r="AD24" s="159">
        <f t="shared" si="17"/>
        <v>0.003609182098765432</v>
      </c>
      <c r="AE24" s="173">
        <v>0.021226851851851854</v>
      </c>
      <c r="AF24" s="172">
        <v>6</v>
      </c>
      <c r="AG24" s="159">
        <f>AE24/AF24</f>
        <v>0.003537808641975309</v>
      </c>
      <c r="AH24" s="121"/>
      <c r="AI24" s="172"/>
      <c r="AJ24" s="159" t="e">
        <f t="shared" si="9"/>
        <v>#DIV/0!</v>
      </c>
      <c r="AK24" s="122"/>
      <c r="AL24" s="172"/>
      <c r="AM24" s="159"/>
      <c r="AN24" s="161"/>
      <c r="AO24" s="174"/>
      <c r="AP24" s="159"/>
      <c r="AQ24" s="122"/>
      <c r="AR24" s="175"/>
      <c r="AS24" s="159"/>
      <c r="AT24" s="115">
        <v>1</v>
      </c>
      <c r="AU24" s="176"/>
      <c r="AV24" s="177"/>
      <c r="AW24" s="176"/>
      <c r="AX24" s="178"/>
      <c r="AY24" s="231">
        <f t="shared" si="13"/>
        <v>48</v>
      </c>
      <c r="AZ24" s="232" t="str">
        <f t="shared" si="14"/>
        <v>M40</v>
      </c>
      <c r="BA24" s="217" t="b">
        <f t="shared" si="15"/>
        <v>0</v>
      </c>
    </row>
    <row r="25" spans="1:53" ht="11.25" customHeight="1">
      <c r="A25" s="164">
        <f t="shared" si="16"/>
        <v>22</v>
      </c>
      <c r="B25" s="285">
        <v>22</v>
      </c>
      <c r="C25" s="180">
        <v>81</v>
      </c>
      <c r="D25" s="136" t="s">
        <v>157</v>
      </c>
      <c r="E25" s="95">
        <f t="shared" si="0"/>
        <v>0.034895833333333334</v>
      </c>
      <c r="F25" s="96">
        <f t="shared" si="1"/>
        <v>0.0007754629629629639</v>
      </c>
      <c r="G25" s="97">
        <f t="shared" si="2"/>
        <v>12</v>
      </c>
      <c r="H25" s="98">
        <f t="shared" si="3"/>
        <v>0.002907986111111111</v>
      </c>
      <c r="I25" s="166"/>
      <c r="J25" s="135"/>
      <c r="K25" s="136">
        <v>4</v>
      </c>
      <c r="L25" s="136">
        <v>7</v>
      </c>
      <c r="M25" s="135"/>
      <c r="N25" s="136"/>
      <c r="O25" s="137"/>
      <c r="P25" s="137"/>
      <c r="Q25" s="168" t="s">
        <v>145</v>
      </c>
      <c r="R25" s="169" t="s">
        <v>58</v>
      </c>
      <c r="S25" s="138">
        <v>1977</v>
      </c>
      <c r="T25" s="139" t="str">
        <f t="shared" si="4"/>
        <v>M30</v>
      </c>
      <c r="U25" s="140" t="s">
        <v>156</v>
      </c>
      <c r="V25" s="153"/>
      <c r="W25" s="172"/>
      <c r="X25" s="159"/>
      <c r="Y25" s="156"/>
      <c r="Z25" s="172"/>
      <c r="AA25" s="159"/>
      <c r="AB25" s="121">
        <v>0.017407407407407406</v>
      </c>
      <c r="AC25" s="172">
        <v>6</v>
      </c>
      <c r="AD25" s="159">
        <f t="shared" si="17"/>
        <v>0.002901234567901234</v>
      </c>
      <c r="AE25" s="173">
        <v>0.017488425925925925</v>
      </c>
      <c r="AF25" s="172">
        <v>6</v>
      </c>
      <c r="AG25" s="159">
        <f>AE25/AF25</f>
        <v>0.0029147376543209873</v>
      </c>
      <c r="AH25" s="121"/>
      <c r="AI25" s="172"/>
      <c r="AJ25" s="159" t="e">
        <f t="shared" si="9"/>
        <v>#DIV/0!</v>
      </c>
      <c r="AK25" s="122"/>
      <c r="AL25" s="172"/>
      <c r="AM25" s="159"/>
      <c r="AN25" s="161"/>
      <c r="AO25" s="174"/>
      <c r="AP25" s="159"/>
      <c r="AQ25" s="122"/>
      <c r="AR25" s="175"/>
      <c r="AS25" s="159"/>
      <c r="AT25" s="114">
        <v>1</v>
      </c>
      <c r="AU25" s="176"/>
      <c r="AV25" s="177"/>
      <c r="AW25" s="176"/>
      <c r="AX25" s="178"/>
      <c r="AY25" s="231">
        <f t="shared" si="13"/>
        <v>32</v>
      </c>
      <c r="AZ25" s="232" t="str">
        <f t="shared" si="14"/>
        <v>M30</v>
      </c>
      <c r="BA25" s="217" t="b">
        <f t="shared" si="15"/>
        <v>0</v>
      </c>
    </row>
    <row r="26" spans="1:53" ht="11.25" customHeight="1">
      <c r="A26" s="164">
        <f t="shared" si="16"/>
        <v>23</v>
      </c>
      <c r="B26" s="285">
        <v>23</v>
      </c>
      <c r="C26" s="180">
        <v>45</v>
      </c>
      <c r="D26" s="136" t="s">
        <v>125</v>
      </c>
      <c r="E26" s="95">
        <f t="shared" si="0"/>
        <v>0.0356712962962963</v>
      </c>
      <c r="F26" s="96">
        <f t="shared" si="1"/>
        <v>0.002002314814814818</v>
      </c>
      <c r="G26" s="97">
        <f t="shared" si="2"/>
        <v>12</v>
      </c>
      <c r="H26" s="98">
        <f t="shared" si="3"/>
        <v>0.002972608024691358</v>
      </c>
      <c r="I26" s="166"/>
      <c r="J26" s="135">
        <v>7</v>
      </c>
      <c r="K26" s="136">
        <v>6</v>
      </c>
      <c r="L26" s="136"/>
      <c r="M26" s="135"/>
      <c r="N26" s="136"/>
      <c r="O26" s="137"/>
      <c r="P26" s="137"/>
      <c r="Q26" s="168" t="s">
        <v>145</v>
      </c>
      <c r="R26" s="169" t="s">
        <v>58</v>
      </c>
      <c r="S26" s="138">
        <v>1970</v>
      </c>
      <c r="T26" s="139" t="str">
        <f t="shared" si="4"/>
        <v>M30</v>
      </c>
      <c r="U26" s="140" t="s">
        <v>129</v>
      </c>
      <c r="V26" s="153"/>
      <c r="W26" s="172"/>
      <c r="X26" s="159"/>
      <c r="Y26" s="156">
        <v>0.017592592592592594</v>
      </c>
      <c r="Z26" s="172">
        <v>6</v>
      </c>
      <c r="AA26" s="159">
        <f>Y26/Z26</f>
        <v>0.002932098765432099</v>
      </c>
      <c r="AB26" s="121">
        <v>0.018078703703703704</v>
      </c>
      <c r="AC26" s="172">
        <v>6</v>
      </c>
      <c r="AD26" s="159">
        <f t="shared" si="17"/>
        <v>0.0030131172839506174</v>
      </c>
      <c r="AE26" s="173"/>
      <c r="AF26" s="172"/>
      <c r="AG26" s="159"/>
      <c r="AH26" s="121"/>
      <c r="AI26" s="172"/>
      <c r="AJ26" s="159" t="e">
        <f t="shared" si="9"/>
        <v>#DIV/0!</v>
      </c>
      <c r="AK26" s="125"/>
      <c r="AL26" s="172"/>
      <c r="AM26" s="159"/>
      <c r="AN26" s="161"/>
      <c r="AO26" s="174"/>
      <c r="AP26" s="159"/>
      <c r="AQ26" s="125"/>
      <c r="AR26" s="175"/>
      <c r="AS26" s="159"/>
      <c r="AT26" s="114">
        <v>1</v>
      </c>
      <c r="AU26" s="176"/>
      <c r="AV26" s="177"/>
      <c r="AW26" s="176"/>
      <c r="AX26" s="178"/>
      <c r="AY26" s="231">
        <f t="shared" si="13"/>
        <v>39</v>
      </c>
      <c r="AZ26" s="232" t="str">
        <f t="shared" si="14"/>
        <v>M30</v>
      </c>
      <c r="BA26" s="217" t="b">
        <f t="shared" si="15"/>
        <v>0</v>
      </c>
    </row>
    <row r="27" spans="1:53" ht="11.25" customHeight="1">
      <c r="A27" s="164">
        <f t="shared" si="16"/>
        <v>24</v>
      </c>
      <c r="B27" s="285">
        <v>24</v>
      </c>
      <c r="C27" s="180">
        <v>68</v>
      </c>
      <c r="D27" s="136" t="s">
        <v>169</v>
      </c>
      <c r="E27" s="95">
        <f t="shared" si="0"/>
        <v>0.037673611111111116</v>
      </c>
      <c r="F27" s="96">
        <f t="shared" si="1"/>
        <v>0.0005324074074073981</v>
      </c>
      <c r="G27" s="97">
        <f t="shared" si="2"/>
        <v>12</v>
      </c>
      <c r="H27" s="98">
        <f t="shared" si="3"/>
        <v>0.003139467592592593</v>
      </c>
      <c r="I27" s="166"/>
      <c r="J27" s="135"/>
      <c r="K27" s="136">
        <v>10</v>
      </c>
      <c r="L27" s="136">
        <v>10</v>
      </c>
      <c r="M27" s="135"/>
      <c r="N27" s="136"/>
      <c r="O27" s="137"/>
      <c r="P27" s="137"/>
      <c r="Q27" s="168" t="s">
        <v>145</v>
      </c>
      <c r="R27" s="169" t="s">
        <v>58</v>
      </c>
      <c r="S27" s="138">
        <v>1982</v>
      </c>
      <c r="T27" s="139" t="str">
        <f t="shared" si="4"/>
        <v>M20</v>
      </c>
      <c r="U27" s="140" t="s">
        <v>71</v>
      </c>
      <c r="V27" s="153"/>
      <c r="W27" s="172"/>
      <c r="X27" s="159"/>
      <c r="Y27" s="156"/>
      <c r="Z27" s="172"/>
      <c r="AA27" s="159"/>
      <c r="AB27" s="121">
        <v>0.019189814814814816</v>
      </c>
      <c r="AC27" s="172">
        <v>6</v>
      </c>
      <c r="AD27" s="159">
        <f t="shared" si="17"/>
        <v>0.0031983024691358028</v>
      </c>
      <c r="AE27" s="173">
        <v>0.018483796296296297</v>
      </c>
      <c r="AF27" s="172">
        <v>6</v>
      </c>
      <c r="AG27" s="159">
        <f>AE27/AF27</f>
        <v>0.003080632716049383</v>
      </c>
      <c r="AH27" s="121"/>
      <c r="AI27" s="172"/>
      <c r="AJ27" s="159" t="e">
        <f t="shared" si="9"/>
        <v>#DIV/0!</v>
      </c>
      <c r="AK27" s="125"/>
      <c r="AL27" s="172"/>
      <c r="AM27" s="159"/>
      <c r="AN27" s="161"/>
      <c r="AO27" s="174"/>
      <c r="AP27" s="159"/>
      <c r="AQ27" s="122"/>
      <c r="AR27" s="175"/>
      <c r="AS27" s="159"/>
      <c r="AT27" s="114">
        <v>1</v>
      </c>
      <c r="AU27" s="176"/>
      <c r="AV27" s="177"/>
      <c r="AW27" s="176"/>
      <c r="AX27" s="178"/>
      <c r="AY27" s="231">
        <f t="shared" si="13"/>
        <v>27</v>
      </c>
      <c r="AZ27" s="232" t="str">
        <f t="shared" si="14"/>
        <v>M20</v>
      </c>
      <c r="BA27" s="217" t="b">
        <f t="shared" si="15"/>
        <v>0</v>
      </c>
    </row>
    <row r="28" spans="1:53" ht="11.25" customHeight="1">
      <c r="A28" s="164">
        <f t="shared" si="16"/>
        <v>25</v>
      </c>
      <c r="B28" s="285">
        <v>25</v>
      </c>
      <c r="C28" s="180">
        <v>86</v>
      </c>
      <c r="D28" s="136" t="s">
        <v>110</v>
      </c>
      <c r="E28" s="95">
        <f t="shared" si="0"/>
        <v>0.038206018518518514</v>
      </c>
      <c r="F28" s="96">
        <f t="shared" si="1"/>
        <v>0.003356481481481481</v>
      </c>
      <c r="G28" s="97">
        <f t="shared" si="2"/>
        <v>12</v>
      </c>
      <c r="H28" s="98">
        <f t="shared" si="3"/>
        <v>0.0031838348765432095</v>
      </c>
      <c r="I28" s="166">
        <v>10</v>
      </c>
      <c r="J28" s="135"/>
      <c r="K28" s="136"/>
      <c r="L28" s="136">
        <v>11</v>
      </c>
      <c r="M28" s="135"/>
      <c r="N28" s="136"/>
      <c r="O28" s="137"/>
      <c r="P28" s="137"/>
      <c r="Q28" s="168" t="s">
        <v>145</v>
      </c>
      <c r="R28" s="169" t="s">
        <v>58</v>
      </c>
      <c r="S28" s="138">
        <v>1969</v>
      </c>
      <c r="T28" s="139" t="str">
        <f t="shared" si="4"/>
        <v>M40</v>
      </c>
      <c r="U28" s="140" t="s">
        <v>69</v>
      </c>
      <c r="V28" s="153">
        <v>0.019710648148148147</v>
      </c>
      <c r="W28" s="172">
        <v>6</v>
      </c>
      <c r="X28" s="159">
        <f>V28/W28</f>
        <v>0.003285108024691358</v>
      </c>
      <c r="Y28" s="156"/>
      <c r="Z28" s="172"/>
      <c r="AA28" s="159"/>
      <c r="AB28" s="121"/>
      <c r="AC28" s="172"/>
      <c r="AD28" s="159"/>
      <c r="AE28" s="173">
        <v>0.01849537037037037</v>
      </c>
      <c r="AF28" s="172">
        <v>6</v>
      </c>
      <c r="AG28" s="159">
        <f>AE28/AF28</f>
        <v>0.003082561728395062</v>
      </c>
      <c r="AH28" s="121"/>
      <c r="AI28" s="172"/>
      <c r="AJ28" s="159" t="e">
        <f t="shared" si="9"/>
        <v>#DIV/0!</v>
      </c>
      <c r="AK28" s="122"/>
      <c r="AL28" s="172"/>
      <c r="AM28" s="159" t="e">
        <f>AK28/AL28</f>
        <v>#DIV/0!</v>
      </c>
      <c r="AN28" s="156"/>
      <c r="AO28" s="174"/>
      <c r="AP28" s="159" t="e">
        <f>AN28/AO28</f>
        <v>#DIV/0!</v>
      </c>
      <c r="AQ28" s="122"/>
      <c r="AR28" s="175"/>
      <c r="AS28" s="159" t="e">
        <f>AQ28/AR28</f>
        <v>#DIV/0!</v>
      </c>
      <c r="AT28" s="114">
        <v>1</v>
      </c>
      <c r="AU28" s="182"/>
      <c r="AV28" s="183"/>
      <c r="AW28" s="182"/>
      <c r="AX28" s="184"/>
      <c r="AY28" s="231">
        <f t="shared" si="13"/>
        <v>40</v>
      </c>
      <c r="AZ28" s="232" t="str">
        <f t="shared" si="14"/>
        <v>M40</v>
      </c>
      <c r="BA28" s="217" t="b">
        <f t="shared" si="15"/>
        <v>0</v>
      </c>
    </row>
    <row r="29" spans="1:53" ht="11.25" customHeight="1">
      <c r="A29" s="164">
        <f t="shared" si="16"/>
        <v>26</v>
      </c>
      <c r="B29" s="285">
        <v>26</v>
      </c>
      <c r="C29" s="180">
        <v>59</v>
      </c>
      <c r="D29" s="136" t="s">
        <v>155</v>
      </c>
      <c r="E29" s="95">
        <f t="shared" si="0"/>
        <v>0.041562499999999995</v>
      </c>
      <c r="F29" s="96">
        <f t="shared" si="1"/>
        <v>0.00688657407407408</v>
      </c>
      <c r="G29" s="97">
        <f t="shared" si="2"/>
        <v>12</v>
      </c>
      <c r="H29" s="98">
        <f t="shared" si="3"/>
        <v>0.0034635416666666664</v>
      </c>
      <c r="I29" s="166"/>
      <c r="J29" s="135"/>
      <c r="K29" s="136">
        <v>17</v>
      </c>
      <c r="L29" s="136">
        <v>19</v>
      </c>
      <c r="M29" s="135"/>
      <c r="N29" s="136"/>
      <c r="O29" s="137"/>
      <c r="P29" s="137"/>
      <c r="Q29" s="168" t="s">
        <v>145</v>
      </c>
      <c r="R29" s="169" t="s">
        <v>58</v>
      </c>
      <c r="S29" s="138">
        <v>1982</v>
      </c>
      <c r="T29" s="139" t="str">
        <f t="shared" si="4"/>
        <v>M20</v>
      </c>
      <c r="U29" s="140" t="s">
        <v>71</v>
      </c>
      <c r="V29" s="153"/>
      <c r="W29" s="172"/>
      <c r="X29" s="159"/>
      <c r="Y29" s="156"/>
      <c r="Z29" s="172"/>
      <c r="AA29" s="159"/>
      <c r="AB29" s="121">
        <v>0.021319444444444443</v>
      </c>
      <c r="AC29" s="172">
        <v>6</v>
      </c>
      <c r="AD29" s="159">
        <f>AB29/AC29</f>
        <v>0.0035532407407407405</v>
      </c>
      <c r="AE29" s="173">
        <v>0.020243055555555552</v>
      </c>
      <c r="AF29" s="172">
        <v>6</v>
      </c>
      <c r="AG29" s="159">
        <f>AE29/AF29</f>
        <v>0.003373842592592592</v>
      </c>
      <c r="AH29" s="121"/>
      <c r="AI29" s="172"/>
      <c r="AJ29" s="159" t="e">
        <f t="shared" si="9"/>
        <v>#DIV/0!</v>
      </c>
      <c r="AK29" s="122"/>
      <c r="AL29" s="172"/>
      <c r="AM29" s="159"/>
      <c r="AN29" s="189"/>
      <c r="AO29" s="174"/>
      <c r="AP29" s="159"/>
      <c r="AQ29" s="122"/>
      <c r="AR29" s="187"/>
      <c r="AS29" s="159"/>
      <c r="AT29" s="114">
        <v>1</v>
      </c>
      <c r="AU29" s="176"/>
      <c r="AV29" s="177"/>
      <c r="AW29" s="176"/>
      <c r="AX29" s="178"/>
      <c r="AY29" s="231">
        <f t="shared" si="13"/>
        <v>27</v>
      </c>
      <c r="AZ29" s="232" t="str">
        <f t="shared" si="14"/>
        <v>M20</v>
      </c>
      <c r="BA29" s="217" t="b">
        <f t="shared" si="15"/>
        <v>0</v>
      </c>
    </row>
    <row r="30" spans="1:53" ht="11.25" customHeight="1" thickBot="1">
      <c r="A30" s="577">
        <f t="shared" si="16"/>
        <v>27</v>
      </c>
      <c r="B30" s="285">
        <v>27</v>
      </c>
      <c r="C30" s="165">
        <v>38</v>
      </c>
      <c r="D30" s="166" t="s">
        <v>115</v>
      </c>
      <c r="E30" s="95">
        <f t="shared" si="0"/>
        <v>0.048449074074074075</v>
      </c>
      <c r="F30" s="96">
        <f t="shared" si="1"/>
      </c>
      <c r="G30" s="97">
        <f t="shared" si="2"/>
        <v>12</v>
      </c>
      <c r="H30" s="98">
        <f t="shared" si="3"/>
        <v>0.004037422839506173</v>
      </c>
      <c r="I30" s="166">
        <v>20</v>
      </c>
      <c r="J30" s="167"/>
      <c r="K30" s="166">
        <v>27</v>
      </c>
      <c r="L30" s="166"/>
      <c r="M30" s="167"/>
      <c r="N30" s="166"/>
      <c r="O30" s="168"/>
      <c r="P30" s="168"/>
      <c r="Q30" s="168" t="s">
        <v>145</v>
      </c>
      <c r="R30" s="169" t="s">
        <v>58</v>
      </c>
      <c r="S30" s="169">
        <v>1975</v>
      </c>
      <c r="T30" s="170" t="str">
        <f t="shared" si="4"/>
        <v>M30</v>
      </c>
      <c r="U30" s="171" t="s">
        <v>71</v>
      </c>
      <c r="V30" s="153">
        <v>0.023483796296296298</v>
      </c>
      <c r="W30" s="172">
        <v>6</v>
      </c>
      <c r="X30" s="159">
        <f>V30/W30</f>
        <v>0.003913966049382716</v>
      </c>
      <c r="Y30" s="156"/>
      <c r="Z30" s="172"/>
      <c r="AA30" s="159"/>
      <c r="AB30" s="121">
        <v>0.02496527777777778</v>
      </c>
      <c r="AC30" s="172">
        <v>6</v>
      </c>
      <c r="AD30" s="159">
        <f>AB30/AC30</f>
        <v>0.00416087962962963</v>
      </c>
      <c r="AE30" s="173"/>
      <c r="AF30" s="172"/>
      <c r="AG30" s="159"/>
      <c r="AH30" s="121"/>
      <c r="AI30" s="172"/>
      <c r="AJ30" s="159" t="e">
        <f t="shared" si="9"/>
        <v>#DIV/0!</v>
      </c>
      <c r="AK30" s="122"/>
      <c r="AL30" s="172"/>
      <c r="AM30" s="159" t="e">
        <f>AK30/AL30</f>
        <v>#DIV/0!</v>
      </c>
      <c r="AN30" s="346"/>
      <c r="AO30" s="174"/>
      <c r="AP30" s="159" t="e">
        <f>AN30/AO30</f>
        <v>#DIV/0!</v>
      </c>
      <c r="AQ30" s="181"/>
      <c r="AR30" s="175"/>
      <c r="AS30" s="159" t="e">
        <f>AQ30/AR30</f>
        <v>#DIV/0!</v>
      </c>
      <c r="AT30" s="249">
        <v>1</v>
      </c>
      <c r="AU30" s="182"/>
      <c r="AV30" s="183"/>
      <c r="AW30" s="182"/>
      <c r="AX30" s="184"/>
      <c r="AY30" s="217">
        <f t="shared" si="13"/>
        <v>34</v>
      </c>
      <c r="AZ30" s="217" t="str">
        <f t="shared" si="14"/>
        <v>M30</v>
      </c>
      <c r="BA30" s="217" t="b">
        <f t="shared" si="15"/>
        <v>0</v>
      </c>
    </row>
    <row r="31" spans="1:53" ht="11.25" customHeight="1">
      <c r="A31" s="164">
        <f t="shared" si="16"/>
        <v>28</v>
      </c>
      <c r="B31" s="285">
        <v>28</v>
      </c>
      <c r="C31" s="180">
        <v>58</v>
      </c>
      <c r="D31" s="136" t="s">
        <v>142</v>
      </c>
      <c r="E31" s="95">
        <f t="shared" si="0"/>
        <v>0.014710648148148148</v>
      </c>
      <c r="F31" s="96">
        <f t="shared" si="1"/>
        <v>0.0003125000000000003</v>
      </c>
      <c r="G31" s="97">
        <f t="shared" si="2"/>
        <v>6</v>
      </c>
      <c r="H31" s="98">
        <f t="shared" si="3"/>
        <v>0.0024517746913580245</v>
      </c>
      <c r="I31" s="166"/>
      <c r="J31" s="135">
        <v>1</v>
      </c>
      <c r="K31" s="136"/>
      <c r="L31" s="136"/>
      <c r="M31" s="135"/>
      <c r="N31" s="136"/>
      <c r="O31" s="137"/>
      <c r="P31" s="137"/>
      <c r="Q31" s="168" t="s">
        <v>145</v>
      </c>
      <c r="R31" s="169" t="s">
        <v>58</v>
      </c>
      <c r="S31" s="138">
        <v>1985</v>
      </c>
      <c r="T31" s="170" t="str">
        <f t="shared" si="4"/>
        <v>M20</v>
      </c>
      <c r="U31" s="140" t="s">
        <v>69</v>
      </c>
      <c r="V31" s="350"/>
      <c r="W31" s="172"/>
      <c r="X31" s="159"/>
      <c r="Y31" s="349">
        <v>0.014710648148148148</v>
      </c>
      <c r="Z31" s="172">
        <v>6</v>
      </c>
      <c r="AA31" s="159">
        <f>Y31/Z31</f>
        <v>0.0024517746913580245</v>
      </c>
      <c r="AB31" s="121"/>
      <c r="AC31" s="172"/>
      <c r="AD31" s="159"/>
      <c r="AE31" s="173"/>
      <c r="AF31" s="172"/>
      <c r="AG31" s="159"/>
      <c r="AH31" s="121"/>
      <c r="AI31" s="172"/>
      <c r="AJ31" s="159" t="e">
        <f t="shared" si="9"/>
        <v>#DIV/0!</v>
      </c>
      <c r="AK31" s="122"/>
      <c r="AL31" s="172"/>
      <c r="AM31" s="159"/>
      <c r="AN31" s="189"/>
      <c r="AO31" s="174"/>
      <c r="AP31" s="159"/>
      <c r="AQ31" s="122"/>
      <c r="AR31" s="175"/>
      <c r="AS31" s="159"/>
      <c r="AT31" s="351">
        <v>1</v>
      </c>
      <c r="AU31" s="352"/>
      <c r="AV31" s="353"/>
      <c r="AW31" s="352"/>
      <c r="AX31" s="354"/>
      <c r="AY31" s="231">
        <f t="shared" si="13"/>
        <v>24</v>
      </c>
      <c r="AZ31" s="232" t="str">
        <f t="shared" si="14"/>
        <v>M20</v>
      </c>
      <c r="BA31" s="217" t="b">
        <f t="shared" si="15"/>
        <v>0</v>
      </c>
    </row>
    <row r="32" spans="1:64" s="297" customFormat="1" ht="11.25" customHeight="1">
      <c r="A32" s="164">
        <f t="shared" si="16"/>
        <v>29</v>
      </c>
      <c r="B32" s="485">
        <v>29</v>
      </c>
      <c r="C32" s="520">
        <v>76</v>
      </c>
      <c r="D32" s="521" t="s">
        <v>177</v>
      </c>
      <c r="E32" s="488">
        <f t="shared" si="0"/>
        <v>0.015023148148148148</v>
      </c>
      <c r="F32" s="489">
        <f t="shared" si="1"/>
        <v>0.0014699074074074076</v>
      </c>
      <c r="G32" s="490">
        <f t="shared" si="2"/>
        <v>6</v>
      </c>
      <c r="H32" s="491">
        <f t="shared" si="3"/>
        <v>0.002503858024691358</v>
      </c>
      <c r="I32" s="521"/>
      <c r="J32" s="522"/>
      <c r="K32" s="521"/>
      <c r="L32" s="521">
        <v>1</v>
      </c>
      <c r="M32" s="522"/>
      <c r="N32" s="521"/>
      <c r="O32" s="523"/>
      <c r="P32" s="523"/>
      <c r="Q32" s="523" t="s">
        <v>145</v>
      </c>
      <c r="R32" s="524" t="s">
        <v>58</v>
      </c>
      <c r="S32" s="524">
        <v>1976</v>
      </c>
      <c r="T32" s="525" t="str">
        <f t="shared" si="4"/>
        <v>M30</v>
      </c>
      <c r="U32" s="526" t="s">
        <v>69</v>
      </c>
      <c r="V32" s="528"/>
      <c r="W32" s="529"/>
      <c r="X32" s="501"/>
      <c r="Y32" s="532"/>
      <c r="Z32" s="529"/>
      <c r="AA32" s="501"/>
      <c r="AB32" s="533"/>
      <c r="AC32" s="529"/>
      <c r="AD32" s="501"/>
      <c r="AE32" s="534">
        <v>0.015023148148148148</v>
      </c>
      <c r="AF32" s="529">
        <v>6</v>
      </c>
      <c r="AG32" s="501">
        <f>AE32/AF32</f>
        <v>0.002503858024691358</v>
      </c>
      <c r="AH32" s="533"/>
      <c r="AI32" s="529"/>
      <c r="AJ32" s="159" t="e">
        <f t="shared" si="9"/>
        <v>#DIV/0!</v>
      </c>
      <c r="AK32" s="536"/>
      <c r="AL32" s="529"/>
      <c r="AM32" s="501"/>
      <c r="AN32" s="564"/>
      <c r="AO32" s="538"/>
      <c r="AP32" s="501"/>
      <c r="AQ32" s="539"/>
      <c r="AR32" s="540"/>
      <c r="AS32" s="501"/>
      <c r="AT32" s="541">
        <v>1</v>
      </c>
      <c r="AU32" s="543"/>
      <c r="AV32" s="545"/>
      <c r="AW32" s="543"/>
      <c r="AX32" s="547"/>
      <c r="AY32" s="550">
        <f t="shared" si="13"/>
        <v>33</v>
      </c>
      <c r="AZ32" s="550" t="str">
        <f t="shared" si="14"/>
        <v>M30</v>
      </c>
      <c r="BA32" s="550" t="b">
        <f t="shared" si="15"/>
        <v>0</v>
      </c>
      <c r="BB32" s="296"/>
      <c r="BC32" s="296"/>
      <c r="BD32" s="296"/>
      <c r="BE32" s="296"/>
      <c r="BF32" s="296"/>
      <c r="BG32" s="296"/>
      <c r="BH32" s="296"/>
      <c r="BI32" s="296"/>
      <c r="BJ32" s="296"/>
      <c r="BK32" s="296"/>
      <c r="BL32" s="296"/>
    </row>
    <row r="33" spans="1:64" s="383" customFormat="1" ht="11.25" customHeight="1">
      <c r="A33" s="355">
        <f t="shared" si="16"/>
        <v>30</v>
      </c>
      <c r="B33" s="570" t="s">
        <v>197</v>
      </c>
      <c r="C33" s="356">
        <v>71</v>
      </c>
      <c r="D33" s="357" t="s">
        <v>173</v>
      </c>
      <c r="E33" s="358">
        <f t="shared" si="0"/>
        <v>0.016493055555555556</v>
      </c>
      <c r="F33" s="359">
        <f t="shared" si="1"/>
        <v>0.0006597222222222213</v>
      </c>
      <c r="G33" s="360">
        <f t="shared" si="2"/>
        <v>6</v>
      </c>
      <c r="H33" s="361">
        <f t="shared" si="3"/>
        <v>0.0027488425925925927</v>
      </c>
      <c r="I33" s="362"/>
      <c r="J33" s="363"/>
      <c r="K33" s="357"/>
      <c r="L33" s="357">
        <v>3</v>
      </c>
      <c r="M33" s="363"/>
      <c r="N33" s="357"/>
      <c r="O33" s="477"/>
      <c r="P33" s="477"/>
      <c r="Q33" s="364" t="s">
        <v>145</v>
      </c>
      <c r="R33" s="365" t="s">
        <v>72</v>
      </c>
      <c r="S33" s="366">
        <v>1987</v>
      </c>
      <c r="T33" s="367" t="str">
        <f t="shared" si="4"/>
        <v>K16</v>
      </c>
      <c r="U33" s="368" t="s">
        <v>69</v>
      </c>
      <c r="V33" s="369"/>
      <c r="W33" s="370"/>
      <c r="X33" s="371"/>
      <c r="Y33" s="372"/>
      <c r="Z33" s="370"/>
      <c r="AA33" s="371"/>
      <c r="AB33" s="373"/>
      <c r="AC33" s="370"/>
      <c r="AD33" s="371"/>
      <c r="AE33" s="374">
        <v>0.016493055555555556</v>
      </c>
      <c r="AF33" s="370">
        <v>6</v>
      </c>
      <c r="AG33" s="371">
        <f>AE33/AF33</f>
        <v>0.0027488425925925927</v>
      </c>
      <c r="AH33" s="373"/>
      <c r="AI33" s="370"/>
      <c r="AJ33" s="371" t="e">
        <f t="shared" si="9"/>
        <v>#DIV/0!</v>
      </c>
      <c r="AK33" s="375"/>
      <c r="AL33" s="370"/>
      <c r="AM33" s="371"/>
      <c r="AN33" s="388"/>
      <c r="AO33" s="376"/>
      <c r="AP33" s="371"/>
      <c r="AQ33" s="565"/>
      <c r="AR33" s="377"/>
      <c r="AS33" s="371"/>
      <c r="AT33" s="378">
        <v>1</v>
      </c>
      <c r="AU33" s="566"/>
      <c r="AV33" s="567"/>
      <c r="AW33" s="566"/>
      <c r="AX33" s="568"/>
      <c r="AY33" s="382">
        <f t="shared" si="13"/>
        <v>22</v>
      </c>
      <c r="AZ33" s="382" t="b">
        <f t="shared" si="14"/>
        <v>0</v>
      </c>
      <c r="BA33" s="382" t="str">
        <f t="shared" si="15"/>
        <v>K16</v>
      </c>
      <c r="BB33" s="380"/>
      <c r="BC33" s="380"/>
      <c r="BD33" s="380"/>
      <c r="BE33" s="380"/>
      <c r="BF33" s="380"/>
      <c r="BG33" s="380"/>
      <c r="BH33" s="380"/>
      <c r="BI33" s="380"/>
      <c r="BJ33" s="380"/>
      <c r="BK33" s="380"/>
      <c r="BL33" s="380"/>
    </row>
    <row r="34" spans="1:64" s="393" customFormat="1" ht="11.25" customHeight="1">
      <c r="A34" s="164">
        <f t="shared" si="16"/>
        <v>31</v>
      </c>
      <c r="B34" s="485">
        <v>31</v>
      </c>
      <c r="C34" s="519">
        <v>72</v>
      </c>
      <c r="D34" s="487" t="s">
        <v>174</v>
      </c>
      <c r="E34" s="488">
        <f t="shared" si="0"/>
        <v>0.017152777777777777</v>
      </c>
      <c r="F34" s="489">
        <f t="shared" si="1"/>
        <v>0.00010416666666666907</v>
      </c>
      <c r="G34" s="490">
        <f t="shared" si="2"/>
        <v>6</v>
      </c>
      <c r="H34" s="491">
        <f t="shared" si="3"/>
        <v>0.0028587962962962963</v>
      </c>
      <c r="I34" s="521"/>
      <c r="J34" s="492"/>
      <c r="K34" s="487"/>
      <c r="L34" s="487">
        <v>6</v>
      </c>
      <c r="M34" s="492"/>
      <c r="N34" s="487"/>
      <c r="O34" s="493"/>
      <c r="P34" s="493"/>
      <c r="Q34" s="523" t="s">
        <v>145</v>
      </c>
      <c r="R34" s="524" t="s">
        <v>58</v>
      </c>
      <c r="S34" s="486">
        <v>1960</v>
      </c>
      <c r="T34" s="494" t="str">
        <f t="shared" si="4"/>
        <v>M40</v>
      </c>
      <c r="U34" s="495" t="s">
        <v>69</v>
      </c>
      <c r="V34" s="527"/>
      <c r="W34" s="529"/>
      <c r="X34" s="501"/>
      <c r="Y34" s="530"/>
      <c r="Z34" s="529"/>
      <c r="AA34" s="501"/>
      <c r="AB34" s="533"/>
      <c r="AC34" s="529"/>
      <c r="AD34" s="501"/>
      <c r="AE34" s="534">
        <v>0.017152777777777777</v>
      </c>
      <c r="AF34" s="529">
        <v>6</v>
      </c>
      <c r="AG34" s="501">
        <f>AE34/AF34</f>
        <v>0.0028587962962962963</v>
      </c>
      <c r="AH34" s="533"/>
      <c r="AI34" s="529"/>
      <c r="AJ34" s="159" t="e">
        <f t="shared" si="9"/>
        <v>#DIV/0!</v>
      </c>
      <c r="AK34" s="535"/>
      <c r="AL34" s="529"/>
      <c r="AM34" s="501"/>
      <c r="AN34" s="537"/>
      <c r="AO34" s="538"/>
      <c r="AP34" s="501"/>
      <c r="AQ34" s="507"/>
      <c r="AR34" s="540"/>
      <c r="AS34" s="501"/>
      <c r="AT34" s="542">
        <v>1</v>
      </c>
      <c r="AU34" s="543"/>
      <c r="AV34" s="545"/>
      <c r="AW34" s="543"/>
      <c r="AX34" s="547"/>
      <c r="AY34" s="513">
        <f t="shared" si="13"/>
        <v>49</v>
      </c>
      <c r="AZ34" s="513" t="str">
        <f t="shared" si="14"/>
        <v>M40</v>
      </c>
      <c r="BA34" s="513" t="b">
        <f t="shared" si="15"/>
        <v>0</v>
      </c>
      <c r="BB34" s="392"/>
      <c r="BC34" s="392"/>
      <c r="BD34" s="392"/>
      <c r="BE34" s="392"/>
      <c r="BF34" s="392"/>
      <c r="BG34" s="392"/>
      <c r="BH34" s="392"/>
      <c r="BI34" s="392"/>
      <c r="BJ34" s="392"/>
      <c r="BK34" s="392"/>
      <c r="BL34" s="392"/>
    </row>
    <row r="35" spans="1:64" s="297" customFormat="1" ht="11.25" customHeight="1">
      <c r="A35" s="164">
        <f t="shared" si="16"/>
        <v>32</v>
      </c>
      <c r="B35" s="285">
        <v>32</v>
      </c>
      <c r="C35" s="180">
        <v>57</v>
      </c>
      <c r="D35" s="136" t="s">
        <v>141</v>
      </c>
      <c r="E35" s="95">
        <f t="shared" si="0"/>
        <v>0.017256944444444446</v>
      </c>
      <c r="F35" s="96">
        <f t="shared" si="1"/>
        <v>0.00016203703703703345</v>
      </c>
      <c r="G35" s="97">
        <f t="shared" si="2"/>
        <v>6</v>
      </c>
      <c r="H35" s="98">
        <f t="shared" si="3"/>
        <v>0.0028761574074074076</v>
      </c>
      <c r="I35" s="166"/>
      <c r="J35" s="135">
        <v>5</v>
      </c>
      <c r="K35" s="136"/>
      <c r="L35" s="136"/>
      <c r="M35" s="135"/>
      <c r="N35" s="136"/>
      <c r="O35" s="137"/>
      <c r="P35" s="137"/>
      <c r="Q35" s="168" t="s">
        <v>145</v>
      </c>
      <c r="R35" s="169" t="s">
        <v>58</v>
      </c>
      <c r="S35" s="138">
        <v>1955</v>
      </c>
      <c r="T35" s="139" t="str">
        <f t="shared" si="4"/>
        <v>M50</v>
      </c>
      <c r="U35" s="140" t="s">
        <v>69</v>
      </c>
      <c r="V35" s="153"/>
      <c r="W35" s="172"/>
      <c r="X35" s="159"/>
      <c r="Y35" s="156">
        <v>0.017256944444444446</v>
      </c>
      <c r="Z35" s="172">
        <v>6</v>
      </c>
      <c r="AA35" s="159">
        <f>Y35/Z35</f>
        <v>0.0028761574074074076</v>
      </c>
      <c r="AB35" s="121"/>
      <c r="AC35" s="172"/>
      <c r="AD35" s="159"/>
      <c r="AE35" s="173"/>
      <c r="AF35" s="172"/>
      <c r="AG35" s="159"/>
      <c r="AH35" s="121"/>
      <c r="AI35" s="172"/>
      <c r="AJ35" s="159" t="e">
        <f t="shared" si="9"/>
        <v>#DIV/0!</v>
      </c>
      <c r="AK35" s="122"/>
      <c r="AL35" s="172"/>
      <c r="AM35" s="159"/>
      <c r="AN35" s="347"/>
      <c r="AO35" s="174"/>
      <c r="AP35" s="159"/>
      <c r="AQ35" s="122"/>
      <c r="AR35" s="175"/>
      <c r="AS35" s="159"/>
      <c r="AT35" s="114">
        <v>1</v>
      </c>
      <c r="AU35" s="176"/>
      <c r="AV35" s="177"/>
      <c r="AW35" s="176"/>
      <c r="AX35" s="178"/>
      <c r="AY35" s="231">
        <f t="shared" si="13"/>
        <v>54</v>
      </c>
      <c r="AZ35" s="232" t="str">
        <f t="shared" si="14"/>
        <v>M50</v>
      </c>
      <c r="BA35" s="217" t="b">
        <f t="shared" si="15"/>
        <v>0</v>
      </c>
      <c r="BB35" s="296"/>
      <c r="BC35" s="296"/>
      <c r="BD35" s="296"/>
      <c r="BE35" s="296"/>
      <c r="BF35" s="296"/>
      <c r="BG35" s="296"/>
      <c r="BH35" s="296"/>
      <c r="BI35" s="296"/>
      <c r="BJ35" s="296"/>
      <c r="BK35" s="296"/>
      <c r="BL35" s="296"/>
    </row>
    <row r="36" spans="1:64" s="297" customFormat="1" ht="11.25" customHeight="1">
      <c r="A36" s="164">
        <f t="shared" si="16"/>
        <v>33</v>
      </c>
      <c r="B36" s="553">
        <v>33</v>
      </c>
      <c r="C36" s="180">
        <v>28</v>
      </c>
      <c r="D36" s="136" t="s">
        <v>103</v>
      </c>
      <c r="E36" s="554">
        <f aca="true" t="shared" si="18" ref="E36:E67">V36+Y36+AB36+AE36+AH36+AK36+AN36</f>
        <v>0.01741898148148148</v>
      </c>
      <c r="F36" s="555">
        <f aca="true" t="shared" si="19" ref="F36:F67">IF(E37&gt;E36,E37-E36,"")</f>
        <v>0.0021990740740740755</v>
      </c>
      <c r="G36" s="556">
        <f aca="true" t="shared" si="20" ref="G36:G67">W36+Z36+AC36+AF36+AI36+AL36+AO36</f>
        <v>6</v>
      </c>
      <c r="H36" s="557">
        <f aca="true" t="shared" si="21" ref="H36:H67">E36/G36</f>
        <v>0.0029031635802469133</v>
      </c>
      <c r="I36" s="166">
        <v>3</v>
      </c>
      <c r="J36" s="135"/>
      <c r="K36" s="136"/>
      <c r="L36" s="136"/>
      <c r="M36" s="135"/>
      <c r="N36" s="136"/>
      <c r="O36" s="137"/>
      <c r="P36" s="137"/>
      <c r="Q36" s="168" t="s">
        <v>145</v>
      </c>
      <c r="R36" s="169" t="s">
        <v>58</v>
      </c>
      <c r="S36" s="138">
        <v>1979</v>
      </c>
      <c r="T36" s="138" t="str">
        <f aca="true" t="shared" si="22" ref="T36:T67">IF(R36="M",AZ36,BA36)</f>
        <v>M30</v>
      </c>
      <c r="U36" s="140" t="s">
        <v>71</v>
      </c>
      <c r="V36" s="350">
        <v>0.01741898148148148</v>
      </c>
      <c r="W36" s="172">
        <v>6</v>
      </c>
      <c r="X36" s="159">
        <f>V36/W36</f>
        <v>0.0029031635802469133</v>
      </c>
      <c r="Y36" s="349"/>
      <c r="Z36" s="172"/>
      <c r="AA36" s="159"/>
      <c r="AB36" s="121"/>
      <c r="AC36" s="172"/>
      <c r="AD36" s="159"/>
      <c r="AE36" s="173"/>
      <c r="AF36" s="172"/>
      <c r="AG36" s="159"/>
      <c r="AH36" s="121"/>
      <c r="AI36" s="172"/>
      <c r="AJ36" s="159" t="e">
        <f aca="true" t="shared" si="23" ref="AJ36:AJ67">AH36/AI36</f>
        <v>#DIV/0!</v>
      </c>
      <c r="AK36" s="122"/>
      <c r="AL36" s="172"/>
      <c r="AM36" s="159" t="e">
        <f>AK36/AL36</f>
        <v>#DIV/0!</v>
      </c>
      <c r="AN36" s="349"/>
      <c r="AO36" s="174"/>
      <c r="AP36" s="159" t="e">
        <f>AN36/AO36</f>
        <v>#DIV/0!</v>
      </c>
      <c r="AQ36" s="181"/>
      <c r="AR36" s="175"/>
      <c r="AS36" s="159" t="e">
        <f>AQ36/AR36</f>
        <v>#DIV/0!</v>
      </c>
      <c r="AT36" s="351">
        <v>1</v>
      </c>
      <c r="AU36" s="560"/>
      <c r="AV36" s="561"/>
      <c r="AW36" s="560"/>
      <c r="AX36" s="563"/>
      <c r="AY36" s="231">
        <f aca="true" t="shared" si="24" ref="AY36:AY67">$AY$2-S36</f>
        <v>30</v>
      </c>
      <c r="AZ36" s="232" t="str">
        <f aca="true" t="shared" si="25" ref="AZ36:AZ67">IF(AND(R36="M",AY36&lt;=19),"M16",IF(AND(R36="M",AY36&lt;=29),"M20",IF(AND(R36="M",AY36&lt;=39),"M30",IF(AND(R36="M",AY36&lt;=49),"M40",IF(AND(R36="M",AY36&lt;=59),"M50",IF(AND(R36="M",AY36&lt;=69),"M60",IF(AND(R36="M",AY36&lt;=99),"M70")))))))</f>
        <v>M30</v>
      </c>
      <c r="BA36" s="217" t="b">
        <f aca="true" t="shared" si="26" ref="BA36:BA67">IF(AND(R36="K",AY36&lt;=35),"K16",IF(AND(R36="K",AY36&lt;=49),"K36",IF(AND(R36="K",AY36&lt;=99),"K50")))</f>
        <v>0</v>
      </c>
      <c r="BB36" s="296"/>
      <c r="BC36" s="296"/>
      <c r="BD36" s="296"/>
      <c r="BE36" s="296"/>
      <c r="BF36" s="296"/>
      <c r="BG36" s="296"/>
      <c r="BH36" s="296"/>
      <c r="BI36" s="296"/>
      <c r="BJ36" s="296"/>
      <c r="BK36" s="296"/>
      <c r="BL36" s="296"/>
    </row>
    <row r="37" spans="1:53" ht="11.25" customHeight="1">
      <c r="A37" s="164">
        <f t="shared" si="16"/>
        <v>34</v>
      </c>
      <c r="B37" s="285">
        <v>34</v>
      </c>
      <c r="C37" s="165">
        <v>80</v>
      </c>
      <c r="D37" s="166" t="s">
        <v>188</v>
      </c>
      <c r="E37" s="95">
        <f t="shared" si="18"/>
        <v>0.019618055555555555</v>
      </c>
      <c r="F37" s="96">
        <f t="shared" si="19"/>
        <v>5.787037037037132E-05</v>
      </c>
      <c r="G37" s="97">
        <f t="shared" si="20"/>
        <v>6</v>
      </c>
      <c r="H37" s="98">
        <f t="shared" si="21"/>
        <v>0.003269675925925926</v>
      </c>
      <c r="I37" s="166"/>
      <c r="J37" s="167"/>
      <c r="K37" s="166"/>
      <c r="L37" s="166">
        <v>18</v>
      </c>
      <c r="M37" s="167"/>
      <c r="N37" s="166"/>
      <c r="O37" s="168"/>
      <c r="P37" s="168"/>
      <c r="Q37" s="168" t="s">
        <v>145</v>
      </c>
      <c r="R37" s="169" t="s">
        <v>58</v>
      </c>
      <c r="S37" s="169">
        <v>1968</v>
      </c>
      <c r="T37" s="170" t="str">
        <f t="shared" si="22"/>
        <v>M40</v>
      </c>
      <c r="U37" s="171" t="s">
        <v>156</v>
      </c>
      <c r="V37" s="348"/>
      <c r="W37" s="172"/>
      <c r="X37" s="159"/>
      <c r="Y37" s="346"/>
      <c r="Z37" s="172"/>
      <c r="AA37" s="159"/>
      <c r="AB37" s="121"/>
      <c r="AC37" s="172"/>
      <c r="AD37" s="159"/>
      <c r="AE37" s="173">
        <v>0.019618055555555555</v>
      </c>
      <c r="AF37" s="172">
        <v>6</v>
      </c>
      <c r="AG37" s="159">
        <f>AE37/AF37</f>
        <v>0.003269675925925926</v>
      </c>
      <c r="AH37" s="121"/>
      <c r="AI37" s="172"/>
      <c r="AJ37" s="159" t="e">
        <f t="shared" si="23"/>
        <v>#DIV/0!</v>
      </c>
      <c r="AK37" s="126"/>
      <c r="AL37" s="172"/>
      <c r="AM37" s="159"/>
      <c r="AN37" s="558"/>
      <c r="AO37" s="174"/>
      <c r="AP37" s="159"/>
      <c r="AQ37" s="571"/>
      <c r="AR37" s="175"/>
      <c r="AS37" s="159"/>
      <c r="AT37" s="114">
        <v>1</v>
      </c>
      <c r="AU37" s="182"/>
      <c r="AV37" s="183"/>
      <c r="AW37" s="182"/>
      <c r="AX37" s="184"/>
      <c r="AY37" s="243">
        <f t="shared" si="24"/>
        <v>41</v>
      </c>
      <c r="AZ37" s="243" t="str">
        <f t="shared" si="25"/>
        <v>M40</v>
      </c>
      <c r="BA37" s="243" t="b">
        <f t="shared" si="26"/>
        <v>0</v>
      </c>
    </row>
    <row r="38" spans="1:53" ht="11.25" customHeight="1">
      <c r="A38" s="164">
        <f t="shared" si="16"/>
        <v>35</v>
      </c>
      <c r="B38" s="285">
        <v>35</v>
      </c>
      <c r="C38" s="180">
        <v>67</v>
      </c>
      <c r="D38" s="136" t="s">
        <v>167</v>
      </c>
      <c r="E38" s="95">
        <f t="shared" si="18"/>
        <v>0.019675925925925927</v>
      </c>
      <c r="F38" s="96">
        <f t="shared" si="19"/>
        <v>0.0009490740740740744</v>
      </c>
      <c r="G38" s="97">
        <f t="shared" si="20"/>
        <v>6</v>
      </c>
      <c r="H38" s="98">
        <f t="shared" si="21"/>
        <v>0.0032793209876543212</v>
      </c>
      <c r="I38" s="166"/>
      <c r="J38" s="135"/>
      <c r="K38" s="136">
        <v>13</v>
      </c>
      <c r="L38" s="136"/>
      <c r="M38" s="135"/>
      <c r="N38" s="136"/>
      <c r="O38" s="137"/>
      <c r="P38" s="137"/>
      <c r="Q38" s="168" t="s">
        <v>145</v>
      </c>
      <c r="R38" s="169" t="s">
        <v>58</v>
      </c>
      <c r="S38" s="138">
        <v>1960</v>
      </c>
      <c r="T38" s="139" t="str">
        <f t="shared" si="22"/>
        <v>M40</v>
      </c>
      <c r="U38" s="140" t="s">
        <v>69</v>
      </c>
      <c r="V38" s="153"/>
      <c r="W38" s="172"/>
      <c r="X38" s="159"/>
      <c r="Y38" s="156"/>
      <c r="Z38" s="172"/>
      <c r="AA38" s="159"/>
      <c r="AB38" s="121">
        <v>0.019675925925925927</v>
      </c>
      <c r="AC38" s="172">
        <v>6</v>
      </c>
      <c r="AD38" s="159">
        <f>AB38/AC38</f>
        <v>0.0032793209876543212</v>
      </c>
      <c r="AE38" s="173"/>
      <c r="AF38" s="172"/>
      <c r="AG38" s="159"/>
      <c r="AH38" s="121"/>
      <c r="AI38" s="172"/>
      <c r="AJ38" s="159" t="e">
        <f t="shared" si="23"/>
        <v>#DIV/0!</v>
      </c>
      <c r="AK38" s="122"/>
      <c r="AL38" s="172"/>
      <c r="AM38" s="159"/>
      <c r="AN38" s="347"/>
      <c r="AO38" s="174"/>
      <c r="AP38" s="159"/>
      <c r="AQ38" s="122"/>
      <c r="AR38" s="175"/>
      <c r="AS38" s="159"/>
      <c r="AT38" s="559">
        <v>1</v>
      </c>
      <c r="AU38" s="176"/>
      <c r="AV38" s="177"/>
      <c r="AW38" s="176"/>
      <c r="AX38" s="178"/>
      <c r="AY38" s="231">
        <f t="shared" si="24"/>
        <v>49</v>
      </c>
      <c r="AZ38" s="232" t="str">
        <f t="shared" si="25"/>
        <v>M40</v>
      </c>
      <c r="BA38" s="217" t="b">
        <f t="shared" si="26"/>
        <v>0</v>
      </c>
    </row>
    <row r="39" spans="1:64" s="383" customFormat="1" ht="11.25" customHeight="1">
      <c r="A39" s="355">
        <f t="shared" si="16"/>
        <v>36</v>
      </c>
      <c r="B39" s="570" t="s">
        <v>198</v>
      </c>
      <c r="C39" s="356">
        <v>48</v>
      </c>
      <c r="D39" s="357" t="s">
        <v>130</v>
      </c>
      <c r="E39" s="358">
        <f t="shared" si="18"/>
        <v>0.020625</v>
      </c>
      <c r="F39" s="359">
        <f t="shared" si="19"/>
        <v>0.0006018518518518534</v>
      </c>
      <c r="G39" s="360">
        <f t="shared" si="20"/>
        <v>6</v>
      </c>
      <c r="H39" s="361">
        <f t="shared" si="21"/>
        <v>0.0034375</v>
      </c>
      <c r="I39" s="362"/>
      <c r="J39" s="363">
        <v>15</v>
      </c>
      <c r="K39" s="357"/>
      <c r="L39" s="357"/>
      <c r="M39" s="363"/>
      <c r="N39" s="357"/>
      <c r="O39" s="477"/>
      <c r="P39" s="477"/>
      <c r="Q39" s="364" t="s">
        <v>145</v>
      </c>
      <c r="R39" s="365" t="s">
        <v>72</v>
      </c>
      <c r="S39" s="366">
        <v>1986</v>
      </c>
      <c r="T39" s="367" t="str">
        <f t="shared" si="22"/>
        <v>K16</v>
      </c>
      <c r="U39" s="368" t="s">
        <v>131</v>
      </c>
      <c r="V39" s="369"/>
      <c r="W39" s="370"/>
      <c r="X39" s="371"/>
      <c r="Y39" s="372">
        <v>0.020625</v>
      </c>
      <c r="Z39" s="370">
        <v>6</v>
      </c>
      <c r="AA39" s="371">
        <f>Y39/Z39</f>
        <v>0.0034375</v>
      </c>
      <c r="AB39" s="373"/>
      <c r="AC39" s="370"/>
      <c r="AD39" s="371"/>
      <c r="AE39" s="374"/>
      <c r="AF39" s="370"/>
      <c r="AG39" s="371"/>
      <c r="AH39" s="373"/>
      <c r="AI39" s="370"/>
      <c r="AJ39" s="371" t="e">
        <f t="shared" si="23"/>
        <v>#DIV/0!</v>
      </c>
      <c r="AK39" s="375"/>
      <c r="AL39" s="370"/>
      <c r="AM39" s="371"/>
      <c r="AN39" s="388"/>
      <c r="AO39" s="376"/>
      <c r="AP39" s="371"/>
      <c r="AQ39" s="375"/>
      <c r="AR39" s="377"/>
      <c r="AS39" s="371"/>
      <c r="AT39" s="378">
        <v>1</v>
      </c>
      <c r="AU39" s="389"/>
      <c r="AV39" s="390"/>
      <c r="AW39" s="389"/>
      <c r="AX39" s="391"/>
      <c r="AY39" s="386">
        <f t="shared" si="24"/>
        <v>23</v>
      </c>
      <c r="AZ39" s="387" t="b">
        <f t="shared" si="25"/>
        <v>0</v>
      </c>
      <c r="BA39" s="382" t="str">
        <f t="shared" si="26"/>
        <v>K16</v>
      </c>
      <c r="BB39" s="380"/>
      <c r="BC39" s="380"/>
      <c r="BD39" s="380"/>
      <c r="BE39" s="380"/>
      <c r="BF39" s="380"/>
      <c r="BG39" s="380"/>
      <c r="BH39" s="380"/>
      <c r="BI39" s="380"/>
      <c r="BJ39" s="380"/>
      <c r="BK39" s="380"/>
      <c r="BL39" s="380"/>
    </row>
    <row r="40" spans="1:53" ht="11.25" customHeight="1">
      <c r="A40" s="164">
        <f t="shared" si="16"/>
        <v>37</v>
      </c>
      <c r="B40" s="285">
        <v>37</v>
      </c>
      <c r="C40" s="180">
        <v>78</v>
      </c>
      <c r="D40" s="136" t="s">
        <v>185</v>
      </c>
      <c r="E40" s="95">
        <f t="shared" si="18"/>
        <v>0.021226851851851854</v>
      </c>
      <c r="F40" s="96">
        <f t="shared" si="19"/>
        <v>0.00013888888888888631</v>
      </c>
      <c r="G40" s="97">
        <f t="shared" si="20"/>
        <v>6</v>
      </c>
      <c r="H40" s="98">
        <f t="shared" si="21"/>
        <v>0.003537808641975309</v>
      </c>
      <c r="I40" s="166"/>
      <c r="J40" s="135"/>
      <c r="K40" s="136"/>
      <c r="L40" s="136">
        <v>24</v>
      </c>
      <c r="M40" s="135"/>
      <c r="N40" s="136"/>
      <c r="O40" s="137"/>
      <c r="P40" s="137"/>
      <c r="Q40" s="168" t="s">
        <v>145</v>
      </c>
      <c r="R40" s="169" t="s">
        <v>58</v>
      </c>
      <c r="S40" s="138">
        <v>1993</v>
      </c>
      <c r="T40" s="139" t="str">
        <f t="shared" si="22"/>
        <v>M16</v>
      </c>
      <c r="U40" s="140" t="s">
        <v>180</v>
      </c>
      <c r="V40" s="153"/>
      <c r="W40" s="172"/>
      <c r="X40" s="159"/>
      <c r="Y40" s="156"/>
      <c r="Z40" s="172"/>
      <c r="AA40" s="159"/>
      <c r="AB40" s="121"/>
      <c r="AC40" s="172"/>
      <c r="AD40" s="159"/>
      <c r="AE40" s="173">
        <v>0.021226851851851854</v>
      </c>
      <c r="AF40" s="172">
        <v>6</v>
      </c>
      <c r="AG40" s="159">
        <f>AE40/AF40</f>
        <v>0.003537808641975309</v>
      </c>
      <c r="AH40" s="121"/>
      <c r="AI40" s="172"/>
      <c r="AJ40" s="159" t="e">
        <f t="shared" si="23"/>
        <v>#DIV/0!</v>
      </c>
      <c r="AK40" s="122"/>
      <c r="AL40" s="172"/>
      <c r="AM40" s="159"/>
      <c r="AN40" s="347"/>
      <c r="AO40" s="174"/>
      <c r="AP40" s="159"/>
      <c r="AQ40" s="181"/>
      <c r="AR40" s="175"/>
      <c r="AS40" s="159"/>
      <c r="AT40" s="114">
        <v>1</v>
      </c>
      <c r="AU40" s="182"/>
      <c r="AV40" s="183"/>
      <c r="AW40" s="182"/>
      <c r="AX40" s="184"/>
      <c r="AY40" s="217">
        <f t="shared" si="24"/>
        <v>16</v>
      </c>
      <c r="AZ40" s="217" t="str">
        <f t="shared" si="25"/>
        <v>M16</v>
      </c>
      <c r="BA40" s="217" t="b">
        <f t="shared" si="26"/>
        <v>0</v>
      </c>
    </row>
    <row r="41" spans="1:53" ht="11.25" customHeight="1">
      <c r="A41" s="164">
        <f t="shared" si="16"/>
        <v>38</v>
      </c>
      <c r="B41" s="285">
        <v>38</v>
      </c>
      <c r="C41" s="180">
        <v>73</v>
      </c>
      <c r="D41" s="136" t="s">
        <v>175</v>
      </c>
      <c r="E41" s="95">
        <f t="shared" si="18"/>
        <v>0.02136574074074074</v>
      </c>
      <c r="F41" s="96">
        <f t="shared" si="19"/>
        <v>0.002280092592592594</v>
      </c>
      <c r="G41" s="97">
        <f t="shared" si="20"/>
        <v>6</v>
      </c>
      <c r="H41" s="98">
        <f t="shared" si="21"/>
        <v>0.003560956790123457</v>
      </c>
      <c r="I41" s="166"/>
      <c r="J41" s="135"/>
      <c r="K41" s="136"/>
      <c r="L41" s="136">
        <v>26</v>
      </c>
      <c r="M41" s="135"/>
      <c r="N41" s="136"/>
      <c r="O41" s="137"/>
      <c r="P41" s="137"/>
      <c r="Q41" s="168" t="s">
        <v>145</v>
      </c>
      <c r="R41" s="169" t="s">
        <v>58</v>
      </c>
      <c r="S41" s="138">
        <v>1972</v>
      </c>
      <c r="T41" s="139" t="str">
        <f t="shared" si="22"/>
        <v>M30</v>
      </c>
      <c r="U41" s="140" t="s">
        <v>71</v>
      </c>
      <c r="V41" s="153"/>
      <c r="W41" s="172"/>
      <c r="X41" s="159"/>
      <c r="Y41" s="156"/>
      <c r="Z41" s="172"/>
      <c r="AA41" s="159"/>
      <c r="AB41" s="121"/>
      <c r="AC41" s="172"/>
      <c r="AD41" s="159"/>
      <c r="AE41" s="173">
        <v>0.02136574074074074</v>
      </c>
      <c r="AF41" s="172">
        <v>6</v>
      </c>
      <c r="AG41" s="159">
        <f>AE41/AF41</f>
        <v>0.003560956790123457</v>
      </c>
      <c r="AH41" s="121"/>
      <c r="AI41" s="172"/>
      <c r="AJ41" s="159" t="e">
        <f t="shared" si="23"/>
        <v>#DIV/0!</v>
      </c>
      <c r="AK41" s="122"/>
      <c r="AL41" s="172"/>
      <c r="AM41" s="159"/>
      <c r="AN41" s="347"/>
      <c r="AO41" s="174"/>
      <c r="AP41" s="159"/>
      <c r="AQ41" s="181"/>
      <c r="AR41" s="175"/>
      <c r="AS41" s="159"/>
      <c r="AT41" s="114">
        <v>1</v>
      </c>
      <c r="AU41" s="182"/>
      <c r="AV41" s="183"/>
      <c r="AW41" s="182"/>
      <c r="AX41" s="184"/>
      <c r="AY41" s="217">
        <f t="shared" si="24"/>
        <v>37</v>
      </c>
      <c r="AZ41" s="217" t="str">
        <f t="shared" si="25"/>
        <v>M30</v>
      </c>
      <c r="BA41" s="217" t="b">
        <f t="shared" si="26"/>
        <v>0</v>
      </c>
    </row>
    <row r="42" spans="1:53" ht="11.25" customHeight="1">
      <c r="A42" s="164">
        <f t="shared" si="16"/>
        <v>39</v>
      </c>
      <c r="B42" s="285">
        <v>39</v>
      </c>
      <c r="C42" s="180">
        <v>66</v>
      </c>
      <c r="D42" s="136" t="s">
        <v>166</v>
      </c>
      <c r="E42" s="95">
        <f t="shared" si="18"/>
        <v>0.023645833333333335</v>
      </c>
      <c r="F42" s="96">
        <f t="shared" si="19"/>
        <v>0.000775462962962957</v>
      </c>
      <c r="G42" s="97">
        <f t="shared" si="20"/>
        <v>6</v>
      </c>
      <c r="H42" s="98">
        <f t="shared" si="21"/>
        <v>0.0039409722222222224</v>
      </c>
      <c r="I42" s="166"/>
      <c r="J42" s="135"/>
      <c r="K42" s="136">
        <v>26</v>
      </c>
      <c r="L42" s="136"/>
      <c r="M42" s="135"/>
      <c r="N42" s="136"/>
      <c r="O42" s="137"/>
      <c r="P42" s="137"/>
      <c r="Q42" s="168" t="s">
        <v>145</v>
      </c>
      <c r="R42" s="169" t="s">
        <v>58</v>
      </c>
      <c r="S42" s="138">
        <v>1985</v>
      </c>
      <c r="T42" s="139" t="str">
        <f t="shared" si="22"/>
        <v>M20</v>
      </c>
      <c r="U42" s="140" t="s">
        <v>71</v>
      </c>
      <c r="V42" s="153"/>
      <c r="W42" s="172"/>
      <c r="X42" s="159"/>
      <c r="Y42" s="156"/>
      <c r="Z42" s="172"/>
      <c r="AA42" s="159"/>
      <c r="AB42" s="121">
        <v>0.023645833333333335</v>
      </c>
      <c r="AC42" s="172">
        <v>6</v>
      </c>
      <c r="AD42" s="159">
        <f>AB42/AC42</f>
        <v>0.0039409722222222224</v>
      </c>
      <c r="AE42" s="173"/>
      <c r="AF42" s="172"/>
      <c r="AG42" s="159"/>
      <c r="AH42" s="121"/>
      <c r="AI42" s="172"/>
      <c r="AJ42" s="159" t="e">
        <f t="shared" si="23"/>
        <v>#DIV/0!</v>
      </c>
      <c r="AK42" s="122"/>
      <c r="AL42" s="172"/>
      <c r="AM42" s="159"/>
      <c r="AN42" s="347"/>
      <c r="AO42" s="174"/>
      <c r="AP42" s="159"/>
      <c r="AQ42" s="122"/>
      <c r="AR42" s="175"/>
      <c r="AS42" s="159"/>
      <c r="AT42" s="114">
        <v>1</v>
      </c>
      <c r="AU42" s="176"/>
      <c r="AV42" s="177"/>
      <c r="AW42" s="176"/>
      <c r="AX42" s="178"/>
      <c r="AY42" s="231">
        <f t="shared" si="24"/>
        <v>24</v>
      </c>
      <c r="AZ42" s="232" t="str">
        <f t="shared" si="25"/>
        <v>M20</v>
      </c>
      <c r="BA42" s="217" t="b">
        <f t="shared" si="26"/>
        <v>0</v>
      </c>
    </row>
    <row r="43" spans="1:53" ht="11.25" customHeight="1">
      <c r="A43" s="164">
        <f t="shared" si="16"/>
        <v>40</v>
      </c>
      <c r="B43" s="285">
        <v>40</v>
      </c>
      <c r="C43" s="180">
        <v>77</v>
      </c>
      <c r="D43" s="136" t="s">
        <v>179</v>
      </c>
      <c r="E43" s="95">
        <f t="shared" si="18"/>
        <v>0.02442129629629629</v>
      </c>
      <c r="F43" s="96">
        <f t="shared" si="19"/>
      </c>
      <c r="G43" s="97">
        <f t="shared" si="20"/>
        <v>6</v>
      </c>
      <c r="H43" s="98">
        <f t="shared" si="21"/>
        <v>0.0040702160493827156</v>
      </c>
      <c r="I43" s="166"/>
      <c r="J43" s="135"/>
      <c r="K43" s="136"/>
      <c r="L43" s="136">
        <v>31</v>
      </c>
      <c r="M43" s="135"/>
      <c r="N43" s="136"/>
      <c r="O43" s="137"/>
      <c r="P43" s="137"/>
      <c r="Q43" s="168" t="s">
        <v>145</v>
      </c>
      <c r="R43" s="169" t="s">
        <v>58</v>
      </c>
      <c r="S43" s="138">
        <v>1991</v>
      </c>
      <c r="T43" s="139" t="str">
        <f t="shared" si="22"/>
        <v>M16</v>
      </c>
      <c r="U43" s="140" t="s">
        <v>180</v>
      </c>
      <c r="V43" s="153"/>
      <c r="W43" s="172"/>
      <c r="X43" s="159"/>
      <c r="Y43" s="156"/>
      <c r="Z43" s="172"/>
      <c r="AA43" s="159"/>
      <c r="AB43" s="121"/>
      <c r="AC43" s="172"/>
      <c r="AD43" s="159"/>
      <c r="AE43" s="173">
        <v>0.02442129629629629</v>
      </c>
      <c r="AF43" s="172">
        <v>6</v>
      </c>
      <c r="AG43" s="159">
        <f aca="true" t="shared" si="27" ref="AG43:AG51">AE43/AF43</f>
        <v>0.0040702160493827156</v>
      </c>
      <c r="AH43" s="121"/>
      <c r="AI43" s="172"/>
      <c r="AJ43" s="159" t="e">
        <f t="shared" si="23"/>
        <v>#DIV/0!</v>
      </c>
      <c r="AK43" s="122"/>
      <c r="AL43" s="172"/>
      <c r="AM43" s="159"/>
      <c r="AN43" s="347"/>
      <c r="AO43" s="174"/>
      <c r="AP43" s="159"/>
      <c r="AQ43" s="181"/>
      <c r="AR43" s="175"/>
      <c r="AS43" s="159"/>
      <c r="AT43" s="114">
        <v>1</v>
      </c>
      <c r="AU43" s="182"/>
      <c r="AV43" s="183"/>
      <c r="AW43" s="182"/>
      <c r="AX43" s="184"/>
      <c r="AY43" s="217">
        <f t="shared" si="24"/>
        <v>18</v>
      </c>
      <c r="AZ43" s="217" t="str">
        <f t="shared" si="25"/>
        <v>M16</v>
      </c>
      <c r="BA43" s="217" t="b">
        <f t="shared" si="26"/>
        <v>0</v>
      </c>
    </row>
    <row r="44" spans="1:53" ht="11.25" customHeight="1">
      <c r="A44" s="164">
        <f t="shared" si="16"/>
        <v>41</v>
      </c>
      <c r="B44" s="285">
        <v>41</v>
      </c>
      <c r="C44" s="180">
        <v>79</v>
      </c>
      <c r="D44" s="136" t="s">
        <v>186</v>
      </c>
      <c r="E44" s="95">
        <f t="shared" si="18"/>
        <v>0.02442129629629629</v>
      </c>
      <c r="F44" s="96">
        <f t="shared" si="19"/>
        <v>0.001921296296296296</v>
      </c>
      <c r="G44" s="97">
        <f t="shared" si="20"/>
        <v>6</v>
      </c>
      <c r="H44" s="98">
        <f t="shared" si="21"/>
        <v>0.0040702160493827156</v>
      </c>
      <c r="I44" s="166"/>
      <c r="J44" s="135"/>
      <c r="K44" s="136"/>
      <c r="L44" s="136">
        <v>32</v>
      </c>
      <c r="M44" s="135"/>
      <c r="N44" s="136"/>
      <c r="O44" s="137"/>
      <c r="P44" s="137"/>
      <c r="Q44" s="168" t="s">
        <v>145</v>
      </c>
      <c r="R44" s="169" t="s">
        <v>58</v>
      </c>
      <c r="S44" s="138">
        <v>1991</v>
      </c>
      <c r="T44" s="139" t="str">
        <f t="shared" si="22"/>
        <v>M16</v>
      </c>
      <c r="U44" s="140" t="s">
        <v>180</v>
      </c>
      <c r="V44" s="153"/>
      <c r="W44" s="172"/>
      <c r="X44" s="159"/>
      <c r="Y44" s="156"/>
      <c r="Z44" s="172"/>
      <c r="AA44" s="159"/>
      <c r="AB44" s="121"/>
      <c r="AC44" s="172"/>
      <c r="AD44" s="159"/>
      <c r="AE44" s="173">
        <v>0.02442129629629629</v>
      </c>
      <c r="AF44" s="172">
        <v>6</v>
      </c>
      <c r="AG44" s="159">
        <f t="shared" si="27"/>
        <v>0.0040702160493827156</v>
      </c>
      <c r="AH44" s="121"/>
      <c r="AI44" s="172"/>
      <c r="AJ44" s="159" t="e">
        <f t="shared" si="23"/>
        <v>#DIV/0!</v>
      </c>
      <c r="AK44" s="122"/>
      <c r="AL44" s="172"/>
      <c r="AM44" s="159"/>
      <c r="AN44" s="347"/>
      <c r="AO44" s="174"/>
      <c r="AP44" s="159"/>
      <c r="AQ44" s="181"/>
      <c r="AR44" s="175"/>
      <c r="AS44" s="159"/>
      <c r="AT44" s="114">
        <v>1</v>
      </c>
      <c r="AU44" s="182"/>
      <c r="AV44" s="183"/>
      <c r="AW44" s="182"/>
      <c r="AX44" s="184"/>
      <c r="AY44" s="217">
        <f t="shared" si="24"/>
        <v>18</v>
      </c>
      <c r="AZ44" s="217" t="str">
        <f t="shared" si="25"/>
        <v>M16</v>
      </c>
      <c r="BA44" s="217" t="b">
        <f t="shared" si="26"/>
        <v>0</v>
      </c>
    </row>
    <row r="45" spans="1:53" ht="11.25" customHeight="1">
      <c r="A45" s="164">
        <f t="shared" si="16"/>
        <v>42</v>
      </c>
      <c r="B45" s="285">
        <v>42</v>
      </c>
      <c r="C45" s="180">
        <v>82</v>
      </c>
      <c r="D45" s="136" t="s">
        <v>189</v>
      </c>
      <c r="E45" s="95">
        <f t="shared" si="18"/>
        <v>0.026342592592592588</v>
      </c>
      <c r="F45" s="96">
        <f t="shared" si="19"/>
      </c>
      <c r="G45" s="97">
        <f t="shared" si="20"/>
        <v>6</v>
      </c>
      <c r="H45" s="98">
        <f t="shared" si="21"/>
        <v>0.004390432098765431</v>
      </c>
      <c r="I45" s="166"/>
      <c r="J45" s="135"/>
      <c r="K45" s="136"/>
      <c r="L45" s="136">
        <v>33</v>
      </c>
      <c r="M45" s="135"/>
      <c r="N45" s="136"/>
      <c r="O45" s="137"/>
      <c r="P45" s="137"/>
      <c r="Q45" s="168" t="s">
        <v>145</v>
      </c>
      <c r="R45" s="169" t="s">
        <v>58</v>
      </c>
      <c r="S45" s="138">
        <v>1974</v>
      </c>
      <c r="T45" s="139" t="str">
        <f t="shared" si="22"/>
        <v>M30</v>
      </c>
      <c r="U45" s="140" t="s">
        <v>190</v>
      </c>
      <c r="V45" s="153"/>
      <c r="W45" s="172"/>
      <c r="X45" s="159"/>
      <c r="Y45" s="156"/>
      <c r="Z45" s="172"/>
      <c r="AA45" s="159"/>
      <c r="AB45" s="124"/>
      <c r="AC45" s="172"/>
      <c r="AD45" s="159"/>
      <c r="AE45" s="188">
        <v>0.026342592592592588</v>
      </c>
      <c r="AF45" s="172">
        <v>6</v>
      </c>
      <c r="AG45" s="159">
        <f t="shared" si="27"/>
        <v>0.004390432098765431</v>
      </c>
      <c r="AH45" s="124"/>
      <c r="AI45" s="141"/>
      <c r="AJ45" s="159" t="e">
        <f t="shared" si="23"/>
        <v>#DIV/0!</v>
      </c>
      <c r="AK45" s="122"/>
      <c r="AL45" s="172"/>
      <c r="AM45" s="159"/>
      <c r="AN45" s="189"/>
      <c r="AO45" s="174"/>
      <c r="AP45" s="142"/>
      <c r="AQ45" s="181"/>
      <c r="AR45" s="190"/>
      <c r="AS45" s="159"/>
      <c r="AT45" s="114">
        <v>1</v>
      </c>
      <c r="AU45" s="182"/>
      <c r="AV45" s="183"/>
      <c r="AW45" s="182"/>
      <c r="AX45" s="184"/>
      <c r="AY45" s="217">
        <f t="shared" si="24"/>
        <v>35</v>
      </c>
      <c r="AZ45" s="217" t="str">
        <f t="shared" si="25"/>
        <v>M30</v>
      </c>
      <c r="BA45" s="217" t="b">
        <f t="shared" si="26"/>
        <v>0</v>
      </c>
    </row>
    <row r="46" spans="1:53" ht="11.25" customHeight="1" thickBot="1">
      <c r="A46" s="616">
        <f t="shared" si="16"/>
        <v>43</v>
      </c>
      <c r="B46" s="587">
        <v>43</v>
      </c>
      <c r="C46" s="588">
        <v>83</v>
      </c>
      <c r="D46" s="589" t="s">
        <v>191</v>
      </c>
      <c r="E46" s="590">
        <f t="shared" si="18"/>
        <v>0.026342592592592588</v>
      </c>
      <c r="F46" s="591">
        <f t="shared" si="19"/>
        <v>0.13873842592592595</v>
      </c>
      <c r="G46" s="592">
        <f t="shared" si="20"/>
        <v>6</v>
      </c>
      <c r="H46" s="593">
        <f t="shared" si="21"/>
        <v>0.004390432098765431</v>
      </c>
      <c r="I46" s="589"/>
      <c r="J46" s="594"/>
      <c r="K46" s="589"/>
      <c r="L46" s="589">
        <v>34</v>
      </c>
      <c r="M46" s="594"/>
      <c r="N46" s="589"/>
      <c r="O46" s="595"/>
      <c r="P46" s="596"/>
      <c r="Q46" s="595" t="s">
        <v>145</v>
      </c>
      <c r="R46" s="597" t="s">
        <v>58</v>
      </c>
      <c r="S46" s="597">
        <v>1975</v>
      </c>
      <c r="T46" s="598" t="str">
        <f t="shared" si="22"/>
        <v>M30</v>
      </c>
      <c r="U46" s="599" t="s">
        <v>193</v>
      </c>
      <c r="V46" s="600"/>
      <c r="W46" s="601"/>
      <c r="X46" s="585"/>
      <c r="Y46" s="602"/>
      <c r="Z46" s="601"/>
      <c r="AA46" s="585"/>
      <c r="AB46" s="603"/>
      <c r="AC46" s="601"/>
      <c r="AD46" s="585"/>
      <c r="AE46" s="604">
        <v>0.026342592592592588</v>
      </c>
      <c r="AF46" s="601">
        <v>6</v>
      </c>
      <c r="AG46" s="585">
        <f t="shared" si="27"/>
        <v>0.004390432098765431</v>
      </c>
      <c r="AH46" s="603"/>
      <c r="AI46" s="601"/>
      <c r="AJ46" s="585" t="e">
        <f t="shared" si="23"/>
        <v>#DIV/0!</v>
      </c>
      <c r="AK46" s="605"/>
      <c r="AL46" s="601"/>
      <c r="AM46" s="585"/>
      <c r="AN46" s="606"/>
      <c r="AO46" s="607"/>
      <c r="AP46" s="608"/>
      <c r="AQ46" s="609"/>
      <c r="AR46" s="610"/>
      <c r="AS46" s="585"/>
      <c r="AT46" s="611">
        <v>1</v>
      </c>
      <c r="AU46" s="612"/>
      <c r="AV46" s="613"/>
      <c r="AW46" s="612"/>
      <c r="AX46" s="614"/>
      <c r="AY46" s="615">
        <f t="shared" si="24"/>
        <v>34</v>
      </c>
      <c r="AZ46" s="615" t="str">
        <f t="shared" si="25"/>
        <v>M30</v>
      </c>
      <c r="BA46" s="615" t="b">
        <f t="shared" si="26"/>
        <v>0</v>
      </c>
    </row>
    <row r="47" spans="1:64" s="393" customFormat="1" ht="11.25" customHeight="1" thickTop="1">
      <c r="A47" s="394">
        <f t="shared" si="16"/>
        <v>44</v>
      </c>
      <c r="B47" s="395">
        <v>1</v>
      </c>
      <c r="C47" s="406">
        <v>5</v>
      </c>
      <c r="D47" s="396" t="s">
        <v>80</v>
      </c>
      <c r="E47" s="397">
        <f t="shared" si="18"/>
        <v>0.16508101851851853</v>
      </c>
      <c r="F47" s="398">
        <f t="shared" si="19"/>
        <v>0.02562499999999998</v>
      </c>
      <c r="G47" s="399">
        <f t="shared" si="20"/>
        <v>24</v>
      </c>
      <c r="H47" s="400">
        <f t="shared" si="21"/>
        <v>0.006878375771604939</v>
      </c>
      <c r="I47" s="396">
        <v>26</v>
      </c>
      <c r="J47" s="401">
        <v>28</v>
      </c>
      <c r="K47" s="396">
        <v>29</v>
      </c>
      <c r="L47" s="396">
        <v>38</v>
      </c>
      <c r="M47" s="401"/>
      <c r="N47" s="396"/>
      <c r="O47" s="405"/>
      <c r="P47" s="405"/>
      <c r="Q47" s="405" t="s">
        <v>152</v>
      </c>
      <c r="R47" s="406" t="s">
        <v>72</v>
      </c>
      <c r="S47" s="406">
        <v>1954</v>
      </c>
      <c r="T47" s="407" t="str">
        <f t="shared" si="22"/>
        <v>K50</v>
      </c>
      <c r="U47" s="408" t="s">
        <v>71</v>
      </c>
      <c r="V47" s="578">
        <v>0.050509259259259254</v>
      </c>
      <c r="W47" s="409">
        <v>6</v>
      </c>
      <c r="X47" s="410">
        <f>V47/W47</f>
        <v>0.008418209876543209</v>
      </c>
      <c r="Y47" s="579">
        <v>0.039074074074074074</v>
      </c>
      <c r="Z47" s="409">
        <v>6</v>
      </c>
      <c r="AA47" s="410">
        <f aca="true" t="shared" si="28" ref="AA47:AA52">Y47/Z47</f>
        <v>0.006512345679012346</v>
      </c>
      <c r="AB47" s="411">
        <v>0.03792824074074074</v>
      </c>
      <c r="AC47" s="409">
        <v>6</v>
      </c>
      <c r="AD47" s="410">
        <f aca="true" t="shared" si="29" ref="AD47:AD53">AB47/AC47</f>
        <v>0.006321373456790124</v>
      </c>
      <c r="AE47" s="412">
        <v>0.03756944444444445</v>
      </c>
      <c r="AF47" s="409">
        <v>6</v>
      </c>
      <c r="AG47" s="410">
        <f t="shared" si="27"/>
        <v>0.006261574074074075</v>
      </c>
      <c r="AH47" s="411"/>
      <c r="AI47" s="409"/>
      <c r="AJ47" s="410" t="e">
        <f t="shared" si="23"/>
        <v>#DIV/0!</v>
      </c>
      <c r="AK47" s="580"/>
      <c r="AL47" s="409"/>
      <c r="AM47" s="410" t="e">
        <f>AK47/AL47</f>
        <v>#DIV/0!</v>
      </c>
      <c r="AN47" s="579"/>
      <c r="AO47" s="415"/>
      <c r="AP47" s="581" t="e">
        <f>AN47/AO47</f>
        <v>#DIV/0!</v>
      </c>
      <c r="AQ47" s="413"/>
      <c r="AR47" s="582"/>
      <c r="AS47" s="410" t="e">
        <f>AQ47/AR47</f>
        <v>#DIV/0!</v>
      </c>
      <c r="AT47" s="425">
        <v>1</v>
      </c>
      <c r="AU47" s="417"/>
      <c r="AV47" s="418"/>
      <c r="AW47" s="417"/>
      <c r="AX47" s="419"/>
      <c r="AY47" s="583">
        <f t="shared" si="24"/>
        <v>55</v>
      </c>
      <c r="AZ47" s="584" t="b">
        <f t="shared" si="25"/>
        <v>0</v>
      </c>
      <c r="BA47" s="420" t="str">
        <f t="shared" si="26"/>
        <v>K50</v>
      </c>
      <c r="BB47" s="392"/>
      <c r="BC47" s="392"/>
      <c r="BD47" s="392"/>
      <c r="BE47" s="392"/>
      <c r="BF47" s="392"/>
      <c r="BG47" s="392"/>
      <c r="BH47" s="392"/>
      <c r="BI47" s="392"/>
      <c r="BJ47" s="392"/>
      <c r="BK47" s="392"/>
      <c r="BL47" s="392"/>
    </row>
    <row r="48" spans="1:64" s="393" customFormat="1" ht="11.25" customHeight="1">
      <c r="A48" s="394">
        <f t="shared" si="16"/>
        <v>45</v>
      </c>
      <c r="B48" s="395">
        <v>2</v>
      </c>
      <c r="C48" s="433">
        <v>19</v>
      </c>
      <c r="D48" s="434" t="s">
        <v>94</v>
      </c>
      <c r="E48" s="397">
        <f t="shared" si="18"/>
        <v>0.1907060185185185</v>
      </c>
      <c r="F48" s="398">
        <f t="shared" si="19"/>
      </c>
      <c r="G48" s="399">
        <f t="shared" si="20"/>
        <v>24</v>
      </c>
      <c r="H48" s="400">
        <f t="shared" si="21"/>
        <v>0.00794608410493827</v>
      </c>
      <c r="I48" s="434">
        <v>33</v>
      </c>
      <c r="J48" s="435">
        <v>37</v>
      </c>
      <c r="K48" s="434">
        <v>50</v>
      </c>
      <c r="L48" s="434">
        <v>45</v>
      </c>
      <c r="M48" s="435"/>
      <c r="N48" s="434"/>
      <c r="O48" s="441"/>
      <c r="P48" s="441"/>
      <c r="Q48" s="441" t="s">
        <v>152</v>
      </c>
      <c r="R48" s="442" t="s">
        <v>72</v>
      </c>
      <c r="S48" s="442">
        <v>1964</v>
      </c>
      <c r="T48" s="443" t="str">
        <f t="shared" si="22"/>
        <v>K36</v>
      </c>
      <c r="U48" s="444" t="s">
        <v>95</v>
      </c>
      <c r="V48" s="466">
        <v>0.056921296296296296</v>
      </c>
      <c r="W48" s="445">
        <v>6</v>
      </c>
      <c r="X48" s="446">
        <f>V48/W48</f>
        <v>0.009486882716049383</v>
      </c>
      <c r="Y48" s="414">
        <v>0.04361111111111111</v>
      </c>
      <c r="Z48" s="445">
        <v>6</v>
      </c>
      <c r="AA48" s="410">
        <f t="shared" si="28"/>
        <v>0.007268518518518518</v>
      </c>
      <c r="AB48" s="447">
        <v>0.04833333333333333</v>
      </c>
      <c r="AC48" s="445">
        <v>6</v>
      </c>
      <c r="AD48" s="410">
        <f t="shared" si="29"/>
        <v>0.008055555555555555</v>
      </c>
      <c r="AE48" s="448">
        <v>0.041840277777777775</v>
      </c>
      <c r="AF48" s="445">
        <v>6</v>
      </c>
      <c r="AG48" s="446">
        <f t="shared" si="27"/>
        <v>0.006973379629629629</v>
      </c>
      <c r="AH48" s="447"/>
      <c r="AI48" s="445"/>
      <c r="AJ48" s="410" t="e">
        <f t="shared" si="23"/>
        <v>#DIV/0!</v>
      </c>
      <c r="AK48" s="449"/>
      <c r="AL48" s="445"/>
      <c r="AM48" s="446"/>
      <c r="AN48" s="450"/>
      <c r="AO48" s="451"/>
      <c r="AP48" s="467"/>
      <c r="AQ48" s="472"/>
      <c r="AR48" s="452"/>
      <c r="AS48" s="446"/>
      <c r="AT48" s="425">
        <v>1</v>
      </c>
      <c r="AU48" s="430"/>
      <c r="AV48" s="431"/>
      <c r="AW48" s="430"/>
      <c r="AX48" s="432"/>
      <c r="AY48" s="549">
        <f t="shared" si="24"/>
        <v>45</v>
      </c>
      <c r="AZ48" s="549" t="b">
        <f t="shared" si="25"/>
        <v>0</v>
      </c>
      <c r="BA48" s="549" t="str">
        <f t="shared" si="26"/>
        <v>K36</v>
      </c>
      <c r="BB48" s="392"/>
      <c r="BC48" s="392"/>
      <c r="BD48" s="392"/>
      <c r="BE48" s="392"/>
      <c r="BF48" s="392"/>
      <c r="BG48" s="392"/>
      <c r="BH48" s="392"/>
      <c r="BI48" s="392"/>
      <c r="BJ48" s="392"/>
      <c r="BK48" s="392"/>
      <c r="BL48" s="392"/>
    </row>
    <row r="49" spans="1:64" s="297" customFormat="1" ht="11.25" customHeight="1">
      <c r="A49" s="617">
        <f t="shared" si="16"/>
        <v>46</v>
      </c>
      <c r="B49" s="287">
        <v>3</v>
      </c>
      <c r="C49" s="301">
        <v>20</v>
      </c>
      <c r="D49" s="298" t="s">
        <v>96</v>
      </c>
      <c r="E49" s="288">
        <f t="shared" si="18"/>
        <v>0.1907060185185185</v>
      </c>
      <c r="F49" s="289">
        <f t="shared" si="19"/>
      </c>
      <c r="G49" s="290">
        <f t="shared" si="20"/>
        <v>24</v>
      </c>
      <c r="H49" s="291">
        <f t="shared" si="21"/>
        <v>0.00794608410493827</v>
      </c>
      <c r="I49" s="298">
        <v>32</v>
      </c>
      <c r="J49" s="299">
        <v>36</v>
      </c>
      <c r="K49" s="298">
        <v>49</v>
      </c>
      <c r="L49" s="298">
        <v>46</v>
      </c>
      <c r="M49" s="299"/>
      <c r="N49" s="298"/>
      <c r="O49" s="300"/>
      <c r="P49" s="300"/>
      <c r="Q49" s="300" t="s">
        <v>152</v>
      </c>
      <c r="R49" s="301" t="s">
        <v>58</v>
      </c>
      <c r="S49" s="301">
        <v>1966</v>
      </c>
      <c r="T49" s="302" t="str">
        <f t="shared" si="22"/>
        <v>M40</v>
      </c>
      <c r="U49" s="303" t="s">
        <v>87</v>
      </c>
      <c r="V49" s="330">
        <v>0.056921296296296296</v>
      </c>
      <c r="W49" s="312">
        <v>6</v>
      </c>
      <c r="X49" s="313">
        <f>V49/W49</f>
        <v>0.009486882716049383</v>
      </c>
      <c r="Y49" s="331">
        <v>0.04361111111111111</v>
      </c>
      <c r="Z49" s="312">
        <v>6</v>
      </c>
      <c r="AA49" s="293">
        <f t="shared" si="28"/>
        <v>0.007268518518518518</v>
      </c>
      <c r="AB49" s="310">
        <v>0.04833333333333333</v>
      </c>
      <c r="AC49" s="312">
        <v>6</v>
      </c>
      <c r="AD49" s="293">
        <f t="shared" si="29"/>
        <v>0.008055555555555555</v>
      </c>
      <c r="AE49" s="311">
        <v>0.041840277777777775</v>
      </c>
      <c r="AF49" s="312">
        <v>6</v>
      </c>
      <c r="AG49" s="313">
        <f t="shared" si="27"/>
        <v>0.006973379629629629</v>
      </c>
      <c r="AH49" s="310"/>
      <c r="AI49" s="312"/>
      <c r="AJ49" s="293" t="e">
        <f t="shared" si="23"/>
        <v>#DIV/0!</v>
      </c>
      <c r="AK49" s="332"/>
      <c r="AL49" s="312"/>
      <c r="AM49" s="313"/>
      <c r="AN49" s="333"/>
      <c r="AO49" s="334"/>
      <c r="AP49" s="335"/>
      <c r="AQ49" s="306"/>
      <c r="AR49" s="314"/>
      <c r="AS49" s="313"/>
      <c r="AT49" s="339">
        <v>1</v>
      </c>
      <c r="AU49" s="342"/>
      <c r="AV49" s="343"/>
      <c r="AW49" s="342"/>
      <c r="AX49" s="344"/>
      <c r="AY49" s="305">
        <f t="shared" si="24"/>
        <v>43</v>
      </c>
      <c r="AZ49" s="305" t="str">
        <f t="shared" si="25"/>
        <v>M40</v>
      </c>
      <c r="BA49" s="305" t="b">
        <f t="shared" si="26"/>
        <v>0</v>
      </c>
      <c r="BB49" s="296"/>
      <c r="BC49" s="296"/>
      <c r="BD49" s="296"/>
      <c r="BE49" s="296"/>
      <c r="BF49" s="296"/>
      <c r="BG49" s="296"/>
      <c r="BH49" s="296"/>
      <c r="BI49" s="296"/>
      <c r="BJ49" s="296"/>
      <c r="BK49" s="296"/>
      <c r="BL49" s="296"/>
    </row>
    <row r="50" spans="1:64" s="393" customFormat="1" ht="11.25" customHeight="1">
      <c r="A50" s="460">
        <f t="shared" si="16"/>
        <v>47</v>
      </c>
      <c r="B50" s="395">
        <v>4</v>
      </c>
      <c r="C50" s="433">
        <v>54</v>
      </c>
      <c r="D50" s="434" t="s">
        <v>139</v>
      </c>
      <c r="E50" s="397">
        <f t="shared" si="18"/>
        <v>0.11452546296296295</v>
      </c>
      <c r="F50" s="398">
        <f t="shared" si="19"/>
        <v>0.0028703703703703842</v>
      </c>
      <c r="G50" s="399">
        <f t="shared" si="20"/>
        <v>18</v>
      </c>
      <c r="H50" s="400">
        <f t="shared" si="21"/>
        <v>0.0063625257201646085</v>
      </c>
      <c r="I50" s="434"/>
      <c r="J50" s="435">
        <v>27</v>
      </c>
      <c r="K50" s="434">
        <v>30</v>
      </c>
      <c r="L50" s="434">
        <v>37</v>
      </c>
      <c r="M50" s="435"/>
      <c r="N50" s="434"/>
      <c r="O50" s="441"/>
      <c r="P50" s="441"/>
      <c r="Q50" s="441" t="s">
        <v>152</v>
      </c>
      <c r="R50" s="442" t="s">
        <v>72</v>
      </c>
      <c r="S50" s="442">
        <v>1962</v>
      </c>
      <c r="T50" s="443" t="str">
        <f t="shared" si="22"/>
        <v>K36</v>
      </c>
      <c r="U50" s="444" t="s">
        <v>71</v>
      </c>
      <c r="V50" s="466"/>
      <c r="W50" s="445"/>
      <c r="X50" s="446"/>
      <c r="Y50" s="414">
        <v>0.03903935185185185</v>
      </c>
      <c r="Z50" s="445">
        <v>6</v>
      </c>
      <c r="AA50" s="410">
        <f t="shared" si="28"/>
        <v>0.006506558641975309</v>
      </c>
      <c r="AB50" s="447">
        <v>0.03792824074074074</v>
      </c>
      <c r="AC50" s="445">
        <v>6</v>
      </c>
      <c r="AD50" s="410">
        <f t="shared" si="29"/>
        <v>0.006321373456790124</v>
      </c>
      <c r="AE50" s="448">
        <v>0.03755787037037037</v>
      </c>
      <c r="AF50" s="445">
        <v>6</v>
      </c>
      <c r="AG50" s="446">
        <f t="shared" si="27"/>
        <v>0.006259645061728395</v>
      </c>
      <c r="AH50" s="447"/>
      <c r="AI50" s="445"/>
      <c r="AJ50" s="410" t="e">
        <f t="shared" si="23"/>
        <v>#DIV/0!</v>
      </c>
      <c r="AK50" s="449"/>
      <c r="AL50" s="445"/>
      <c r="AM50" s="446"/>
      <c r="AN50" s="450"/>
      <c r="AO50" s="451"/>
      <c r="AP50" s="467"/>
      <c r="AQ50" s="468"/>
      <c r="AR50" s="452"/>
      <c r="AS50" s="446"/>
      <c r="AT50" s="425">
        <v>1</v>
      </c>
      <c r="AU50" s="417"/>
      <c r="AV50" s="418"/>
      <c r="AW50" s="417"/>
      <c r="AX50" s="419"/>
      <c r="AY50" s="469">
        <f t="shared" si="24"/>
        <v>47</v>
      </c>
      <c r="AZ50" s="470" t="b">
        <f t="shared" si="25"/>
        <v>0</v>
      </c>
      <c r="BA50" s="471" t="str">
        <f t="shared" si="26"/>
        <v>K36</v>
      </c>
      <c r="BB50" s="392"/>
      <c r="BC50" s="392"/>
      <c r="BD50" s="392"/>
      <c r="BE50" s="392"/>
      <c r="BF50" s="392"/>
      <c r="BG50" s="392"/>
      <c r="BH50" s="392"/>
      <c r="BI50" s="392"/>
      <c r="BJ50" s="392"/>
      <c r="BK50" s="392"/>
      <c r="BL50" s="392"/>
    </row>
    <row r="51" spans="1:64" s="393" customFormat="1" ht="11.25" customHeight="1">
      <c r="A51" s="461">
        <f t="shared" si="16"/>
        <v>48</v>
      </c>
      <c r="B51" s="395">
        <v>5</v>
      </c>
      <c r="C51" s="402">
        <v>55</v>
      </c>
      <c r="D51" s="403" t="s">
        <v>140</v>
      </c>
      <c r="E51" s="397">
        <f t="shared" si="18"/>
        <v>0.11739583333333334</v>
      </c>
      <c r="F51" s="398">
        <f t="shared" si="19"/>
        <v>0.0017013888888888773</v>
      </c>
      <c r="G51" s="399">
        <f t="shared" si="20"/>
        <v>18</v>
      </c>
      <c r="H51" s="400">
        <f t="shared" si="21"/>
        <v>0.006521990740740741</v>
      </c>
      <c r="I51" s="403"/>
      <c r="J51" s="404">
        <v>31</v>
      </c>
      <c r="K51" s="403">
        <v>31</v>
      </c>
      <c r="L51" s="403">
        <v>44</v>
      </c>
      <c r="M51" s="404"/>
      <c r="N51" s="403"/>
      <c r="O51" s="453"/>
      <c r="P51" s="453"/>
      <c r="Q51" s="453" t="s">
        <v>152</v>
      </c>
      <c r="R51" s="421" t="s">
        <v>72</v>
      </c>
      <c r="S51" s="421">
        <v>1953</v>
      </c>
      <c r="T51" s="422" t="str">
        <f t="shared" si="22"/>
        <v>K50</v>
      </c>
      <c r="U51" s="423" t="s">
        <v>87</v>
      </c>
      <c r="V51" s="454"/>
      <c r="W51" s="438"/>
      <c r="X51" s="439"/>
      <c r="Y51" s="455">
        <v>0.04099537037037037</v>
      </c>
      <c r="Z51" s="438">
        <v>6</v>
      </c>
      <c r="AA51" s="410">
        <f t="shared" si="28"/>
        <v>0.006832561728395061</v>
      </c>
      <c r="AB51" s="436">
        <v>0.037939814814814815</v>
      </c>
      <c r="AC51" s="438">
        <v>6</v>
      </c>
      <c r="AD51" s="410">
        <f t="shared" si="29"/>
        <v>0.0063233024691358025</v>
      </c>
      <c r="AE51" s="437">
        <v>0.03846064814814815</v>
      </c>
      <c r="AF51" s="438">
        <v>6</v>
      </c>
      <c r="AG51" s="439">
        <f t="shared" si="27"/>
        <v>0.006410108024691358</v>
      </c>
      <c r="AH51" s="436"/>
      <c r="AI51" s="438"/>
      <c r="AJ51" s="410" t="e">
        <f t="shared" si="23"/>
        <v>#DIV/0!</v>
      </c>
      <c r="AK51" s="456"/>
      <c r="AL51" s="438"/>
      <c r="AM51" s="439"/>
      <c r="AN51" s="457"/>
      <c r="AO51" s="458"/>
      <c r="AP51" s="459"/>
      <c r="AQ51" s="424"/>
      <c r="AR51" s="440"/>
      <c r="AS51" s="439"/>
      <c r="AT51" s="462">
        <v>1</v>
      </c>
      <c r="AU51" s="463"/>
      <c r="AV51" s="464"/>
      <c r="AW51" s="463"/>
      <c r="AX51" s="465"/>
      <c r="AY51" s="426">
        <f t="shared" si="24"/>
        <v>56</v>
      </c>
      <c r="AZ51" s="427" t="b">
        <f t="shared" si="25"/>
        <v>0</v>
      </c>
      <c r="BA51" s="428" t="str">
        <f t="shared" si="26"/>
        <v>K50</v>
      </c>
      <c r="BB51" s="392"/>
      <c r="BC51" s="392"/>
      <c r="BD51" s="392"/>
      <c r="BE51" s="392"/>
      <c r="BF51" s="392"/>
      <c r="BG51" s="392"/>
      <c r="BH51" s="392"/>
      <c r="BI51" s="392"/>
      <c r="BJ51" s="392"/>
      <c r="BK51" s="392"/>
      <c r="BL51" s="392"/>
    </row>
    <row r="52" spans="1:64" s="393" customFormat="1" ht="11.25" customHeight="1">
      <c r="A52" s="394">
        <f t="shared" si="16"/>
        <v>49</v>
      </c>
      <c r="B52" s="395">
        <v>6</v>
      </c>
      <c r="C52" s="433">
        <v>15</v>
      </c>
      <c r="D52" s="434" t="s">
        <v>89</v>
      </c>
      <c r="E52" s="397">
        <f t="shared" si="18"/>
        <v>0.11909722222222222</v>
      </c>
      <c r="F52" s="398">
        <f t="shared" si="19"/>
        <v>0.0009606481481481688</v>
      </c>
      <c r="G52" s="399">
        <f t="shared" si="20"/>
        <v>18</v>
      </c>
      <c r="H52" s="400">
        <f t="shared" si="21"/>
        <v>0.006616512345679012</v>
      </c>
      <c r="I52" s="434">
        <v>23</v>
      </c>
      <c r="J52" s="435">
        <v>25</v>
      </c>
      <c r="K52" s="434">
        <v>28</v>
      </c>
      <c r="L52" s="434"/>
      <c r="M52" s="435"/>
      <c r="N52" s="434"/>
      <c r="O52" s="441"/>
      <c r="P52" s="441"/>
      <c r="Q52" s="441" t="s">
        <v>152</v>
      </c>
      <c r="R52" s="442" t="s">
        <v>72</v>
      </c>
      <c r="S52" s="442">
        <v>1980</v>
      </c>
      <c r="T52" s="443" t="str">
        <f t="shared" si="22"/>
        <v>K16</v>
      </c>
      <c r="U52" s="444" t="s">
        <v>71</v>
      </c>
      <c r="V52" s="466">
        <v>0.04215277777777778</v>
      </c>
      <c r="W52" s="445">
        <v>6</v>
      </c>
      <c r="X52" s="446">
        <f>V52/W52</f>
        <v>0.007025462962962963</v>
      </c>
      <c r="Y52" s="414">
        <v>0.0390162037037037</v>
      </c>
      <c r="Z52" s="445">
        <v>6</v>
      </c>
      <c r="AA52" s="410">
        <f t="shared" si="28"/>
        <v>0.00650270061728395</v>
      </c>
      <c r="AB52" s="447">
        <v>0.03792824074074074</v>
      </c>
      <c r="AC52" s="445">
        <v>6</v>
      </c>
      <c r="AD52" s="410">
        <f t="shared" si="29"/>
        <v>0.006321373456790124</v>
      </c>
      <c r="AE52" s="448"/>
      <c r="AF52" s="445"/>
      <c r="AG52" s="446"/>
      <c r="AH52" s="447"/>
      <c r="AI52" s="445"/>
      <c r="AJ52" s="410" t="e">
        <f t="shared" si="23"/>
        <v>#DIV/0!</v>
      </c>
      <c r="AK52" s="449"/>
      <c r="AL52" s="445"/>
      <c r="AM52" s="446" t="e">
        <f>AK52/AL52</f>
        <v>#DIV/0!</v>
      </c>
      <c r="AN52" s="414"/>
      <c r="AO52" s="451"/>
      <c r="AP52" s="467" t="e">
        <f>AN52/AO52</f>
        <v>#DIV/0!</v>
      </c>
      <c r="AQ52" s="468"/>
      <c r="AR52" s="452"/>
      <c r="AS52" s="446" t="e">
        <f>AQ52/AR52</f>
        <v>#DIV/0!</v>
      </c>
      <c r="AT52" s="425">
        <v>1</v>
      </c>
      <c r="AU52" s="417"/>
      <c r="AV52" s="418"/>
      <c r="AW52" s="417"/>
      <c r="AX52" s="419"/>
      <c r="AY52" s="471">
        <f t="shared" si="24"/>
        <v>29</v>
      </c>
      <c r="AZ52" s="471" t="b">
        <f t="shared" si="25"/>
        <v>0</v>
      </c>
      <c r="BA52" s="471" t="str">
        <f t="shared" si="26"/>
        <v>K16</v>
      </c>
      <c r="BB52" s="392"/>
      <c r="BC52" s="392"/>
      <c r="BD52" s="392"/>
      <c r="BE52" s="392"/>
      <c r="BF52" s="392"/>
      <c r="BG52" s="392"/>
      <c r="BH52" s="392"/>
      <c r="BI52" s="392"/>
      <c r="BJ52" s="392"/>
      <c r="BK52" s="392"/>
      <c r="BL52" s="392"/>
    </row>
    <row r="53" spans="1:64" s="297" customFormat="1" ht="11.25" customHeight="1">
      <c r="A53" s="286">
        <f t="shared" si="16"/>
        <v>50</v>
      </c>
      <c r="B53" s="287">
        <v>7</v>
      </c>
      <c r="C53" s="301">
        <v>11</v>
      </c>
      <c r="D53" s="298" t="s">
        <v>68</v>
      </c>
      <c r="E53" s="288">
        <f t="shared" si="18"/>
        <v>0.12005787037037038</v>
      </c>
      <c r="F53" s="289">
        <f t="shared" si="19"/>
        <v>0.011006944444444416</v>
      </c>
      <c r="G53" s="290">
        <f t="shared" si="20"/>
        <v>18</v>
      </c>
      <c r="H53" s="291">
        <f t="shared" si="21"/>
        <v>0.006669881687242799</v>
      </c>
      <c r="I53" s="298">
        <v>24</v>
      </c>
      <c r="J53" s="299"/>
      <c r="K53" s="298">
        <v>32</v>
      </c>
      <c r="L53" s="298">
        <v>41</v>
      </c>
      <c r="M53" s="299"/>
      <c r="N53" s="298"/>
      <c r="O53" s="300"/>
      <c r="P53" s="300"/>
      <c r="Q53" s="300" t="s">
        <v>152</v>
      </c>
      <c r="R53" s="301" t="s">
        <v>58</v>
      </c>
      <c r="S53" s="301">
        <v>1942</v>
      </c>
      <c r="T53" s="302" t="str">
        <f t="shared" si="22"/>
        <v>M60</v>
      </c>
      <c r="U53" s="303" t="s">
        <v>71</v>
      </c>
      <c r="V53" s="330">
        <v>0.042164351851851856</v>
      </c>
      <c r="W53" s="312">
        <v>6</v>
      </c>
      <c r="X53" s="313">
        <f>V53/W53</f>
        <v>0.007027391975308643</v>
      </c>
      <c r="Y53" s="331"/>
      <c r="Z53" s="312"/>
      <c r="AA53" s="293"/>
      <c r="AB53" s="310">
        <v>0.04025462962962963</v>
      </c>
      <c r="AC53" s="312">
        <v>6</v>
      </c>
      <c r="AD53" s="293">
        <f t="shared" si="29"/>
        <v>0.006709104938271606</v>
      </c>
      <c r="AE53" s="311">
        <v>0.037638888888888895</v>
      </c>
      <c r="AF53" s="312">
        <v>6</v>
      </c>
      <c r="AG53" s="313">
        <f>AE53/AF53</f>
        <v>0.006273148148148149</v>
      </c>
      <c r="AH53" s="310"/>
      <c r="AI53" s="312"/>
      <c r="AJ53" s="293" t="e">
        <f t="shared" si="23"/>
        <v>#DIV/0!</v>
      </c>
      <c r="AK53" s="332"/>
      <c r="AL53" s="312"/>
      <c r="AM53" s="313" t="e">
        <f>AK53/AL53</f>
        <v>#DIV/0!</v>
      </c>
      <c r="AN53" s="333"/>
      <c r="AO53" s="334"/>
      <c r="AP53" s="335" t="e">
        <f>AN53/AO53</f>
        <v>#DIV/0!</v>
      </c>
      <c r="AQ53" s="304"/>
      <c r="AR53" s="314"/>
      <c r="AS53" s="313" t="e">
        <f>AQ53/AR53</f>
        <v>#DIV/0!</v>
      </c>
      <c r="AT53" s="339">
        <v>1</v>
      </c>
      <c r="AU53" s="342"/>
      <c r="AV53" s="343"/>
      <c r="AW53" s="562"/>
      <c r="AX53" s="344"/>
      <c r="AY53" s="305">
        <f t="shared" si="24"/>
        <v>67</v>
      </c>
      <c r="AZ53" s="305" t="str">
        <f t="shared" si="25"/>
        <v>M60</v>
      </c>
      <c r="BA53" s="305" t="b">
        <f t="shared" si="26"/>
        <v>0</v>
      </c>
      <c r="BB53" s="296"/>
      <c r="BC53" s="296"/>
      <c r="BD53" s="296"/>
      <c r="BE53" s="296"/>
      <c r="BF53" s="296"/>
      <c r="BG53" s="296"/>
      <c r="BH53" s="296"/>
      <c r="BI53" s="296"/>
      <c r="BJ53" s="296"/>
      <c r="BK53" s="296"/>
      <c r="BL53" s="296"/>
    </row>
    <row r="54" spans="1:64" s="297" customFormat="1" ht="11.25" customHeight="1">
      <c r="A54" s="286">
        <f t="shared" si="16"/>
        <v>51</v>
      </c>
      <c r="B54" s="287">
        <v>8</v>
      </c>
      <c r="C54" s="315">
        <v>16</v>
      </c>
      <c r="D54" s="316" t="s">
        <v>91</v>
      </c>
      <c r="E54" s="288">
        <f t="shared" si="18"/>
        <v>0.1310648148148148</v>
      </c>
      <c r="F54" s="289">
        <f t="shared" si="19"/>
        <v>0.0046527777777777835</v>
      </c>
      <c r="G54" s="290">
        <f t="shared" si="20"/>
        <v>18</v>
      </c>
      <c r="H54" s="291">
        <f t="shared" si="21"/>
        <v>0.007281378600823045</v>
      </c>
      <c r="I54" s="316">
        <v>30</v>
      </c>
      <c r="J54" s="317">
        <v>24</v>
      </c>
      <c r="K54" s="316"/>
      <c r="L54" s="316">
        <v>35</v>
      </c>
      <c r="M54" s="317"/>
      <c r="N54" s="316"/>
      <c r="O54" s="318"/>
      <c r="P54" s="318"/>
      <c r="Q54" s="318" t="s">
        <v>152</v>
      </c>
      <c r="R54" s="319" t="s">
        <v>58</v>
      </c>
      <c r="S54" s="319">
        <v>1950</v>
      </c>
      <c r="T54" s="320" t="str">
        <f t="shared" si="22"/>
        <v>M50</v>
      </c>
      <c r="U54" s="321" t="s">
        <v>71</v>
      </c>
      <c r="V54" s="336">
        <v>0.056921296296296296</v>
      </c>
      <c r="W54" s="322">
        <v>6</v>
      </c>
      <c r="X54" s="323">
        <f>V54/W54</f>
        <v>0.009486882716049383</v>
      </c>
      <c r="Y54" s="337">
        <v>0.03877314814814815</v>
      </c>
      <c r="Z54" s="322">
        <v>6</v>
      </c>
      <c r="AA54" s="293">
        <f aca="true" t="shared" si="30" ref="AA54:AA63">Y54/Z54</f>
        <v>0.006462191358024691</v>
      </c>
      <c r="AB54" s="324"/>
      <c r="AC54" s="322"/>
      <c r="AD54" s="293"/>
      <c r="AE54" s="325">
        <v>0.035370370370370365</v>
      </c>
      <c r="AF54" s="322">
        <v>6</v>
      </c>
      <c r="AG54" s="323">
        <f>AE54/AF54</f>
        <v>0.0058950617283950605</v>
      </c>
      <c r="AH54" s="324"/>
      <c r="AI54" s="322"/>
      <c r="AJ54" s="293" t="e">
        <f t="shared" si="23"/>
        <v>#DIV/0!</v>
      </c>
      <c r="AK54" s="326"/>
      <c r="AL54" s="322"/>
      <c r="AM54" s="323"/>
      <c r="AN54" s="327"/>
      <c r="AO54" s="328"/>
      <c r="AP54" s="338"/>
      <c r="AQ54" s="341"/>
      <c r="AR54" s="329"/>
      <c r="AS54" s="323"/>
      <c r="AT54" s="295">
        <v>1</v>
      </c>
      <c r="AU54" s="307"/>
      <c r="AV54" s="308"/>
      <c r="AW54" s="307"/>
      <c r="AX54" s="309"/>
      <c r="AY54" s="340">
        <f t="shared" si="24"/>
        <v>59</v>
      </c>
      <c r="AZ54" s="340" t="str">
        <f t="shared" si="25"/>
        <v>M50</v>
      </c>
      <c r="BA54" s="340" t="b">
        <f t="shared" si="26"/>
        <v>0</v>
      </c>
      <c r="BB54" s="296"/>
      <c r="BC54" s="296"/>
      <c r="BD54" s="296"/>
      <c r="BE54" s="296"/>
      <c r="BF54" s="296"/>
      <c r="BG54" s="296"/>
      <c r="BH54" s="296"/>
      <c r="BI54" s="296"/>
      <c r="BJ54" s="296"/>
      <c r="BK54" s="296"/>
      <c r="BL54" s="296"/>
    </row>
    <row r="55" spans="1:64" s="393" customFormat="1" ht="11.25" customHeight="1">
      <c r="A55" s="394">
        <f t="shared" si="16"/>
        <v>52</v>
      </c>
      <c r="B55" s="395">
        <v>9</v>
      </c>
      <c r="C55" s="421">
        <v>14</v>
      </c>
      <c r="D55" s="403" t="s">
        <v>90</v>
      </c>
      <c r="E55" s="397">
        <f t="shared" si="18"/>
        <v>0.13571759259259258</v>
      </c>
      <c r="F55" s="398">
        <f t="shared" si="19"/>
        <v>0.000370370370370382</v>
      </c>
      <c r="G55" s="399">
        <f t="shared" si="20"/>
        <v>18</v>
      </c>
      <c r="H55" s="400">
        <f t="shared" si="21"/>
        <v>0.007539866255144033</v>
      </c>
      <c r="I55" s="403">
        <v>25</v>
      </c>
      <c r="J55" s="404">
        <v>32</v>
      </c>
      <c r="K55" s="403">
        <v>36</v>
      </c>
      <c r="L55" s="403"/>
      <c r="M55" s="404"/>
      <c r="N55" s="403"/>
      <c r="O55" s="453"/>
      <c r="P55" s="453"/>
      <c r="Q55" s="453" t="s">
        <v>152</v>
      </c>
      <c r="R55" s="421" t="s">
        <v>72</v>
      </c>
      <c r="S55" s="421">
        <v>1955</v>
      </c>
      <c r="T55" s="422" t="str">
        <f t="shared" si="22"/>
        <v>K50</v>
      </c>
      <c r="U55" s="423" t="s">
        <v>71</v>
      </c>
      <c r="V55" s="454">
        <v>0.050509259259259254</v>
      </c>
      <c r="W55" s="438">
        <v>6</v>
      </c>
      <c r="X55" s="439">
        <f>V55/W55</f>
        <v>0.008418209876543209</v>
      </c>
      <c r="Y55" s="531">
        <v>0.04313657407407407</v>
      </c>
      <c r="Z55" s="438">
        <v>6</v>
      </c>
      <c r="AA55" s="410">
        <f t="shared" si="30"/>
        <v>0.007189429012345678</v>
      </c>
      <c r="AB55" s="436">
        <v>0.04207175925925926</v>
      </c>
      <c r="AC55" s="438">
        <v>6</v>
      </c>
      <c r="AD55" s="410">
        <f>AB55/AC55</f>
        <v>0.00701195987654321</v>
      </c>
      <c r="AE55" s="437"/>
      <c r="AF55" s="438"/>
      <c r="AG55" s="439"/>
      <c r="AH55" s="436"/>
      <c r="AI55" s="438"/>
      <c r="AJ55" s="410" t="e">
        <f t="shared" si="23"/>
        <v>#DIV/0!</v>
      </c>
      <c r="AK55" s="456"/>
      <c r="AL55" s="438"/>
      <c r="AM55" s="439" t="e">
        <f>AK55/AL55</f>
        <v>#DIV/0!</v>
      </c>
      <c r="AN55" s="457"/>
      <c r="AO55" s="458"/>
      <c r="AP55" s="459" t="e">
        <f>AN55/AO55</f>
        <v>#DIV/0!</v>
      </c>
      <c r="AQ55" s="429"/>
      <c r="AR55" s="440"/>
      <c r="AS55" s="439" t="e">
        <f>AQ55/AR55</f>
        <v>#DIV/0!</v>
      </c>
      <c r="AT55" s="462">
        <v>1</v>
      </c>
      <c r="AU55" s="544"/>
      <c r="AV55" s="544"/>
      <c r="AW55" s="546"/>
      <c r="AX55" s="548"/>
      <c r="AY55" s="426">
        <f t="shared" si="24"/>
        <v>54</v>
      </c>
      <c r="AZ55" s="427" t="b">
        <f t="shared" si="25"/>
        <v>0</v>
      </c>
      <c r="BA55" s="428" t="str">
        <f t="shared" si="26"/>
        <v>K50</v>
      </c>
      <c r="BB55" s="392"/>
      <c r="BC55" s="392"/>
      <c r="BD55" s="392"/>
      <c r="BE55" s="392"/>
      <c r="BF55" s="392"/>
      <c r="BG55" s="392"/>
      <c r="BH55" s="392"/>
      <c r="BI55" s="392"/>
      <c r="BJ55" s="392"/>
      <c r="BK55" s="392"/>
      <c r="BL55" s="392"/>
    </row>
    <row r="56" spans="1:64" s="393" customFormat="1" ht="11.25" customHeight="1">
      <c r="A56" s="394">
        <f t="shared" si="16"/>
        <v>53</v>
      </c>
      <c r="B56" s="395">
        <v>10</v>
      </c>
      <c r="C56" s="433">
        <v>12</v>
      </c>
      <c r="D56" s="434" t="s">
        <v>88</v>
      </c>
      <c r="E56" s="397">
        <f t="shared" si="18"/>
        <v>0.13608796296296297</v>
      </c>
      <c r="F56" s="398">
        <f t="shared" si="19"/>
        <v>0.00026620370370369906</v>
      </c>
      <c r="G56" s="399">
        <f t="shared" si="20"/>
        <v>18</v>
      </c>
      <c r="H56" s="400">
        <f t="shared" si="21"/>
        <v>0.007560442386831276</v>
      </c>
      <c r="I56" s="434">
        <v>38</v>
      </c>
      <c r="J56" s="435">
        <v>30</v>
      </c>
      <c r="K56" s="434"/>
      <c r="L56" s="434">
        <v>39</v>
      </c>
      <c r="M56" s="435"/>
      <c r="N56" s="434"/>
      <c r="O56" s="441"/>
      <c r="P56" s="441"/>
      <c r="Q56" s="441" t="s">
        <v>152</v>
      </c>
      <c r="R56" s="442" t="s">
        <v>72</v>
      </c>
      <c r="S56" s="442">
        <v>1958</v>
      </c>
      <c r="T56" s="443" t="str">
        <f t="shared" si="22"/>
        <v>K50</v>
      </c>
      <c r="U56" s="444" t="s">
        <v>87</v>
      </c>
      <c r="V56" s="466">
        <v>0.057476851851851855</v>
      </c>
      <c r="W56" s="445">
        <v>6</v>
      </c>
      <c r="X56" s="446">
        <f>V56/W56</f>
        <v>0.009579475308641975</v>
      </c>
      <c r="Y56" s="414">
        <v>0.04099537037037037</v>
      </c>
      <c r="Z56" s="445">
        <v>6</v>
      </c>
      <c r="AA56" s="410">
        <f t="shared" si="30"/>
        <v>0.006832561728395061</v>
      </c>
      <c r="AB56" s="447"/>
      <c r="AC56" s="445"/>
      <c r="AD56" s="410"/>
      <c r="AE56" s="448">
        <v>0.03761574074074074</v>
      </c>
      <c r="AF56" s="445">
        <v>6</v>
      </c>
      <c r="AG56" s="446">
        <f>AE56/AF56</f>
        <v>0.00626929012345679</v>
      </c>
      <c r="AH56" s="447"/>
      <c r="AI56" s="445"/>
      <c r="AJ56" s="410" t="e">
        <f t="shared" si="23"/>
        <v>#DIV/0!</v>
      </c>
      <c r="AK56" s="449"/>
      <c r="AL56" s="445"/>
      <c r="AM56" s="446"/>
      <c r="AN56" s="450"/>
      <c r="AO56" s="451"/>
      <c r="AP56" s="467"/>
      <c r="AQ56" s="472"/>
      <c r="AR56" s="452"/>
      <c r="AS56" s="446"/>
      <c r="AT56" s="416">
        <v>1</v>
      </c>
      <c r="AU56" s="430"/>
      <c r="AV56" s="431"/>
      <c r="AW56" s="430"/>
      <c r="AX56" s="432"/>
      <c r="AY56" s="471">
        <f t="shared" si="24"/>
        <v>51</v>
      </c>
      <c r="AZ56" s="471" t="b">
        <f t="shared" si="25"/>
        <v>0</v>
      </c>
      <c r="BA56" s="471" t="str">
        <f t="shared" si="26"/>
        <v>K50</v>
      </c>
      <c r="BB56" s="392"/>
      <c r="BC56" s="392"/>
      <c r="BD56" s="392"/>
      <c r="BE56" s="392"/>
      <c r="BF56" s="392"/>
      <c r="BG56" s="392"/>
      <c r="BH56" s="392"/>
      <c r="BI56" s="392"/>
      <c r="BJ56" s="392"/>
      <c r="BK56" s="392"/>
      <c r="BL56" s="392"/>
    </row>
    <row r="57" spans="1:64" s="393" customFormat="1" ht="11.25" customHeight="1">
      <c r="A57" s="394">
        <f t="shared" si="16"/>
        <v>54</v>
      </c>
      <c r="B57" s="395">
        <v>11</v>
      </c>
      <c r="C57" s="421">
        <v>51</v>
      </c>
      <c r="D57" s="403" t="s">
        <v>136</v>
      </c>
      <c r="E57" s="397">
        <f t="shared" si="18"/>
        <v>0.13635416666666667</v>
      </c>
      <c r="F57" s="398">
        <f t="shared" si="19"/>
        <v>0.0034722222222222376</v>
      </c>
      <c r="G57" s="399">
        <f t="shared" si="20"/>
        <v>18</v>
      </c>
      <c r="H57" s="400">
        <f t="shared" si="21"/>
        <v>0.007575231481481481</v>
      </c>
      <c r="I57" s="403"/>
      <c r="J57" s="404">
        <v>39</v>
      </c>
      <c r="K57" s="403">
        <v>39</v>
      </c>
      <c r="L57" s="403">
        <v>51</v>
      </c>
      <c r="M57" s="404"/>
      <c r="N57" s="403"/>
      <c r="O57" s="453"/>
      <c r="P57" s="453"/>
      <c r="Q57" s="453" t="s">
        <v>152</v>
      </c>
      <c r="R57" s="421" t="s">
        <v>72</v>
      </c>
      <c r="S57" s="421">
        <v>1971</v>
      </c>
      <c r="T57" s="422" t="str">
        <f t="shared" si="22"/>
        <v>K36</v>
      </c>
      <c r="U57" s="423" t="s">
        <v>135</v>
      </c>
      <c r="V57" s="454"/>
      <c r="W57" s="438"/>
      <c r="X57" s="439"/>
      <c r="Y57" s="455">
        <v>0.04488425925925926</v>
      </c>
      <c r="Z57" s="438">
        <v>6</v>
      </c>
      <c r="AA57" s="410">
        <f t="shared" si="30"/>
        <v>0.007480709876543211</v>
      </c>
      <c r="AB57" s="436">
        <v>0.044363425925925924</v>
      </c>
      <c r="AC57" s="438">
        <v>6</v>
      </c>
      <c r="AD57" s="410">
        <f>AB57/AC57</f>
        <v>0.007393904320987654</v>
      </c>
      <c r="AE57" s="437">
        <v>0.04710648148148148</v>
      </c>
      <c r="AF57" s="438">
        <v>6</v>
      </c>
      <c r="AG57" s="439">
        <f>AE57/AF57</f>
        <v>0.00785108024691358</v>
      </c>
      <c r="AH57" s="436"/>
      <c r="AI57" s="438"/>
      <c r="AJ57" s="410" t="e">
        <f t="shared" si="23"/>
        <v>#DIV/0!</v>
      </c>
      <c r="AK57" s="456"/>
      <c r="AL57" s="438"/>
      <c r="AM57" s="439"/>
      <c r="AN57" s="457"/>
      <c r="AO57" s="458"/>
      <c r="AP57" s="459"/>
      <c r="AQ57" s="424"/>
      <c r="AR57" s="440"/>
      <c r="AS57" s="439"/>
      <c r="AT57" s="462">
        <v>1</v>
      </c>
      <c r="AU57" s="463"/>
      <c r="AV57" s="464"/>
      <c r="AW57" s="463"/>
      <c r="AX57" s="465"/>
      <c r="AY57" s="426">
        <f t="shared" si="24"/>
        <v>38</v>
      </c>
      <c r="AZ57" s="427" t="b">
        <f t="shared" si="25"/>
        <v>0</v>
      </c>
      <c r="BA57" s="428" t="str">
        <f t="shared" si="26"/>
        <v>K36</v>
      </c>
      <c r="BB57" s="392"/>
      <c r="BC57" s="392"/>
      <c r="BD57" s="392"/>
      <c r="BE57" s="392"/>
      <c r="BF57" s="392"/>
      <c r="BG57" s="392"/>
      <c r="BH57" s="392"/>
      <c r="BI57" s="392"/>
      <c r="BJ57" s="392"/>
      <c r="BK57" s="392"/>
      <c r="BL57" s="392"/>
    </row>
    <row r="58" spans="1:64" s="297" customFormat="1" ht="11.25" customHeight="1">
      <c r="A58" s="286">
        <f t="shared" si="16"/>
        <v>55</v>
      </c>
      <c r="B58" s="287">
        <v>12</v>
      </c>
      <c r="C58" s="301">
        <v>9</v>
      </c>
      <c r="D58" s="298" t="s">
        <v>86</v>
      </c>
      <c r="E58" s="288">
        <f t="shared" si="18"/>
        <v>0.1398263888888889</v>
      </c>
      <c r="F58" s="289">
        <f t="shared" si="19"/>
        <v>0.0032986111111110716</v>
      </c>
      <c r="G58" s="290">
        <f t="shared" si="20"/>
        <v>18</v>
      </c>
      <c r="H58" s="291">
        <f t="shared" si="21"/>
        <v>0.0077681327160493835</v>
      </c>
      <c r="I58" s="298">
        <v>31</v>
      </c>
      <c r="J58" s="299">
        <v>38</v>
      </c>
      <c r="K58" s="298"/>
      <c r="L58" s="298">
        <v>43</v>
      </c>
      <c r="M58" s="299"/>
      <c r="N58" s="298"/>
      <c r="O58" s="300"/>
      <c r="P58" s="300"/>
      <c r="Q58" s="300" t="s">
        <v>152</v>
      </c>
      <c r="R58" s="301" t="s">
        <v>58</v>
      </c>
      <c r="S58" s="301">
        <v>1958</v>
      </c>
      <c r="T58" s="302" t="str">
        <f t="shared" si="22"/>
        <v>M50</v>
      </c>
      <c r="U58" s="303" t="s">
        <v>87</v>
      </c>
      <c r="V58" s="330">
        <v>0.056921296296296296</v>
      </c>
      <c r="W58" s="312">
        <v>6</v>
      </c>
      <c r="X58" s="313">
        <f>V58/W58</f>
        <v>0.009486882716049383</v>
      </c>
      <c r="Y58" s="331">
        <v>0.044583333333333336</v>
      </c>
      <c r="Z58" s="312">
        <v>6</v>
      </c>
      <c r="AA58" s="293">
        <f t="shared" si="30"/>
        <v>0.007430555555555556</v>
      </c>
      <c r="AB58" s="294"/>
      <c r="AC58" s="292"/>
      <c r="AD58" s="293"/>
      <c r="AE58" s="311">
        <v>0.03832175925925926</v>
      </c>
      <c r="AF58" s="312">
        <v>6</v>
      </c>
      <c r="AG58" s="313">
        <f>AE58/AF58</f>
        <v>0.00638695987654321</v>
      </c>
      <c r="AH58" s="310"/>
      <c r="AI58" s="312"/>
      <c r="AJ58" s="293" t="e">
        <f t="shared" si="23"/>
        <v>#DIV/0!</v>
      </c>
      <c r="AK58" s="332"/>
      <c r="AL58" s="312"/>
      <c r="AM58" s="313"/>
      <c r="AN58" s="333"/>
      <c r="AO58" s="334"/>
      <c r="AP58" s="335"/>
      <c r="AQ58" s="306"/>
      <c r="AR58" s="314"/>
      <c r="AS58" s="313"/>
      <c r="AT58" s="339">
        <v>1</v>
      </c>
      <c r="AU58" s="342"/>
      <c r="AV58" s="343"/>
      <c r="AW58" s="342"/>
      <c r="AX58" s="344"/>
      <c r="AY58" s="305">
        <f t="shared" si="24"/>
        <v>51</v>
      </c>
      <c r="AZ58" s="305" t="str">
        <f t="shared" si="25"/>
        <v>M50</v>
      </c>
      <c r="BA58" s="305" t="b">
        <f t="shared" si="26"/>
        <v>0</v>
      </c>
      <c r="BB58" s="296"/>
      <c r="BC58" s="296"/>
      <c r="BD58" s="296"/>
      <c r="BE58" s="296"/>
      <c r="BF58" s="296"/>
      <c r="BG58" s="296"/>
      <c r="BH58" s="296"/>
      <c r="BI58" s="296"/>
      <c r="BJ58" s="296"/>
      <c r="BK58" s="296"/>
      <c r="BL58" s="296"/>
    </row>
    <row r="59" spans="1:64" s="393" customFormat="1" ht="11.25" customHeight="1">
      <c r="A59" s="394">
        <f t="shared" si="16"/>
        <v>56</v>
      </c>
      <c r="B59" s="395">
        <v>13</v>
      </c>
      <c r="C59" s="421">
        <v>46</v>
      </c>
      <c r="D59" s="403" t="s">
        <v>126</v>
      </c>
      <c r="E59" s="397">
        <f t="shared" si="18"/>
        <v>0.14312499999999997</v>
      </c>
      <c r="F59" s="398">
        <f t="shared" si="19"/>
        <v>0.0006365740740741088</v>
      </c>
      <c r="G59" s="399">
        <f t="shared" si="20"/>
        <v>18</v>
      </c>
      <c r="H59" s="400">
        <f t="shared" si="21"/>
        <v>0.007951388888888888</v>
      </c>
      <c r="I59" s="403"/>
      <c r="J59" s="404">
        <v>43</v>
      </c>
      <c r="K59" s="403">
        <v>45</v>
      </c>
      <c r="L59" s="403">
        <v>52</v>
      </c>
      <c r="M59" s="404"/>
      <c r="N59" s="403"/>
      <c r="O59" s="453"/>
      <c r="P59" s="453"/>
      <c r="Q59" s="453" t="s">
        <v>152</v>
      </c>
      <c r="R59" s="421" t="s">
        <v>72</v>
      </c>
      <c r="S59" s="421">
        <v>1953</v>
      </c>
      <c r="T59" s="422" t="str">
        <f t="shared" si="22"/>
        <v>K50</v>
      </c>
      <c r="U59" s="423" t="s">
        <v>71</v>
      </c>
      <c r="V59" s="454"/>
      <c r="W59" s="438"/>
      <c r="X59" s="439"/>
      <c r="Y59" s="455">
        <v>0.04821759259259259</v>
      </c>
      <c r="Z59" s="438">
        <v>6</v>
      </c>
      <c r="AA59" s="410">
        <f t="shared" si="30"/>
        <v>0.008036265432098766</v>
      </c>
      <c r="AB59" s="436">
        <v>0.04780092592592592</v>
      </c>
      <c r="AC59" s="438">
        <v>6</v>
      </c>
      <c r="AD59" s="410">
        <f>AB59/AC59</f>
        <v>0.00796682098765432</v>
      </c>
      <c r="AE59" s="437">
        <v>0.04710648148148148</v>
      </c>
      <c r="AF59" s="438">
        <v>6</v>
      </c>
      <c r="AG59" s="439">
        <f>AE59/AF59</f>
        <v>0.00785108024691358</v>
      </c>
      <c r="AH59" s="436"/>
      <c r="AI59" s="438"/>
      <c r="AJ59" s="410" t="e">
        <f t="shared" si="23"/>
        <v>#DIV/0!</v>
      </c>
      <c r="AK59" s="456"/>
      <c r="AL59" s="438"/>
      <c r="AM59" s="439"/>
      <c r="AN59" s="457"/>
      <c r="AO59" s="458"/>
      <c r="AP59" s="459"/>
      <c r="AQ59" s="424"/>
      <c r="AR59" s="440"/>
      <c r="AS59" s="439"/>
      <c r="AT59" s="462">
        <v>1</v>
      </c>
      <c r="AU59" s="463"/>
      <c r="AV59" s="464"/>
      <c r="AW59" s="463"/>
      <c r="AX59" s="465"/>
      <c r="AY59" s="426">
        <f t="shared" si="24"/>
        <v>56</v>
      </c>
      <c r="AZ59" s="427" t="b">
        <f t="shared" si="25"/>
        <v>0</v>
      </c>
      <c r="BA59" s="428" t="str">
        <f t="shared" si="26"/>
        <v>K50</v>
      </c>
      <c r="BB59" s="392"/>
      <c r="BC59" s="392"/>
      <c r="BD59" s="392"/>
      <c r="BE59" s="392"/>
      <c r="BF59" s="392"/>
      <c r="BG59" s="392"/>
      <c r="BH59" s="392"/>
      <c r="BI59" s="392"/>
      <c r="BJ59" s="392"/>
      <c r="BK59" s="392"/>
      <c r="BL59" s="392"/>
    </row>
    <row r="60" spans="1:64" s="393" customFormat="1" ht="11.25" customHeight="1">
      <c r="A60" s="394">
        <f t="shared" si="16"/>
        <v>57</v>
      </c>
      <c r="B60" s="395">
        <v>14</v>
      </c>
      <c r="C60" s="421">
        <v>41</v>
      </c>
      <c r="D60" s="403" t="s">
        <v>117</v>
      </c>
      <c r="E60" s="397">
        <f t="shared" si="18"/>
        <v>0.14376157407407408</v>
      </c>
      <c r="F60" s="398">
        <f t="shared" si="19"/>
        <v>0.004270833333333335</v>
      </c>
      <c r="G60" s="399">
        <f t="shared" si="20"/>
        <v>18</v>
      </c>
      <c r="H60" s="400">
        <f t="shared" si="21"/>
        <v>0.007986754115226338</v>
      </c>
      <c r="I60" s="403">
        <v>42</v>
      </c>
      <c r="J60" s="404">
        <v>34</v>
      </c>
      <c r="K60" s="403">
        <v>37</v>
      </c>
      <c r="L60" s="403"/>
      <c r="M60" s="404"/>
      <c r="N60" s="403"/>
      <c r="O60" s="453"/>
      <c r="P60" s="453"/>
      <c r="Q60" s="453" t="s">
        <v>152</v>
      </c>
      <c r="R60" s="421" t="s">
        <v>72</v>
      </c>
      <c r="S60" s="421">
        <v>1950</v>
      </c>
      <c r="T60" s="422" t="str">
        <f t="shared" si="22"/>
        <v>K50</v>
      </c>
      <c r="U60" s="423" t="s">
        <v>71</v>
      </c>
      <c r="V60" s="454">
        <v>0.05752314814814815</v>
      </c>
      <c r="W60" s="438">
        <v>6</v>
      </c>
      <c r="X60" s="439">
        <f>V60/W60</f>
        <v>0.009587191358024692</v>
      </c>
      <c r="Y60" s="455">
        <v>0.04329861111111111</v>
      </c>
      <c r="Z60" s="438">
        <v>6</v>
      </c>
      <c r="AA60" s="410">
        <f t="shared" si="30"/>
        <v>0.007216435185185184</v>
      </c>
      <c r="AB60" s="436">
        <v>0.04293981481481481</v>
      </c>
      <c r="AC60" s="438">
        <v>6</v>
      </c>
      <c r="AD60" s="410">
        <f>AB60/AC60</f>
        <v>0.007156635802469135</v>
      </c>
      <c r="AE60" s="437"/>
      <c r="AF60" s="438"/>
      <c r="AG60" s="439"/>
      <c r="AH60" s="436"/>
      <c r="AI60" s="438"/>
      <c r="AJ60" s="410" t="e">
        <f t="shared" si="23"/>
        <v>#DIV/0!</v>
      </c>
      <c r="AK60" s="456"/>
      <c r="AL60" s="438"/>
      <c r="AM60" s="439" t="e">
        <f>AK60/AL60</f>
        <v>#DIV/0!</v>
      </c>
      <c r="AN60" s="457"/>
      <c r="AO60" s="458"/>
      <c r="AP60" s="459" t="e">
        <f>AN60/AO60</f>
        <v>#DIV/0!</v>
      </c>
      <c r="AQ60" s="424"/>
      <c r="AR60" s="440"/>
      <c r="AS60" s="439" t="e">
        <f>AQ60/AR60</f>
        <v>#DIV/0!</v>
      </c>
      <c r="AT60" s="462">
        <v>1</v>
      </c>
      <c r="AU60" s="463"/>
      <c r="AV60" s="464"/>
      <c r="AW60" s="463"/>
      <c r="AX60" s="465"/>
      <c r="AY60" s="426">
        <f t="shared" si="24"/>
        <v>59</v>
      </c>
      <c r="AZ60" s="427" t="b">
        <f t="shared" si="25"/>
        <v>0</v>
      </c>
      <c r="BA60" s="428" t="str">
        <f t="shared" si="26"/>
        <v>K50</v>
      </c>
      <c r="BB60" s="392"/>
      <c r="BC60" s="392"/>
      <c r="BD60" s="392"/>
      <c r="BE60" s="392"/>
      <c r="BF60" s="392"/>
      <c r="BG60" s="392"/>
      <c r="BH60" s="392"/>
      <c r="BI60" s="392"/>
      <c r="BJ60" s="392"/>
      <c r="BK60" s="392"/>
      <c r="BL60" s="392"/>
    </row>
    <row r="61" spans="1:64" s="393" customFormat="1" ht="11.25" customHeight="1">
      <c r="A61" s="394">
        <f t="shared" si="16"/>
        <v>58</v>
      </c>
      <c r="B61" s="395">
        <v>15</v>
      </c>
      <c r="C61" s="421">
        <v>17</v>
      </c>
      <c r="D61" s="403" t="s">
        <v>92</v>
      </c>
      <c r="E61" s="397">
        <f t="shared" si="18"/>
        <v>0.14803240740740742</v>
      </c>
      <c r="F61" s="398">
        <f t="shared" si="19"/>
        <v>0.002557870370370363</v>
      </c>
      <c r="G61" s="399">
        <f t="shared" si="20"/>
        <v>18</v>
      </c>
      <c r="H61" s="400">
        <f t="shared" si="21"/>
        <v>0.008224022633744856</v>
      </c>
      <c r="I61" s="403">
        <v>39</v>
      </c>
      <c r="J61" s="404">
        <v>41</v>
      </c>
      <c r="K61" s="403"/>
      <c r="L61" s="403">
        <v>48</v>
      </c>
      <c r="M61" s="404"/>
      <c r="N61" s="403"/>
      <c r="O61" s="453"/>
      <c r="P61" s="453"/>
      <c r="Q61" s="453" t="s">
        <v>152</v>
      </c>
      <c r="R61" s="421" t="s">
        <v>72</v>
      </c>
      <c r="S61" s="421">
        <v>1956</v>
      </c>
      <c r="T61" s="422" t="str">
        <f t="shared" si="22"/>
        <v>K50</v>
      </c>
      <c r="U61" s="423" t="s">
        <v>71</v>
      </c>
      <c r="V61" s="454">
        <v>0.0575</v>
      </c>
      <c r="W61" s="438">
        <v>6</v>
      </c>
      <c r="X61" s="439">
        <f>V61/W61</f>
        <v>0.009583333333333334</v>
      </c>
      <c r="Y61" s="455">
        <v>0.04653935185185185</v>
      </c>
      <c r="Z61" s="438">
        <v>6</v>
      </c>
      <c r="AA61" s="439">
        <f t="shared" si="30"/>
        <v>0.007756558641975309</v>
      </c>
      <c r="AB61" s="436"/>
      <c r="AC61" s="438"/>
      <c r="AD61" s="410"/>
      <c r="AE61" s="437">
        <v>0.043993055555555556</v>
      </c>
      <c r="AF61" s="438">
        <v>6</v>
      </c>
      <c r="AG61" s="439">
        <f>AE61/AF61</f>
        <v>0.007332175925925926</v>
      </c>
      <c r="AH61" s="436"/>
      <c r="AI61" s="438"/>
      <c r="AJ61" s="410" t="e">
        <f t="shared" si="23"/>
        <v>#DIV/0!</v>
      </c>
      <c r="AK61" s="456"/>
      <c r="AL61" s="438"/>
      <c r="AM61" s="439"/>
      <c r="AN61" s="457"/>
      <c r="AO61" s="458"/>
      <c r="AP61" s="459"/>
      <c r="AQ61" s="429"/>
      <c r="AR61" s="440"/>
      <c r="AS61" s="439"/>
      <c r="AT61" s="462">
        <v>1</v>
      </c>
      <c r="AU61" s="473"/>
      <c r="AV61" s="474"/>
      <c r="AW61" s="473"/>
      <c r="AX61" s="475"/>
      <c r="AY61" s="428">
        <f t="shared" si="24"/>
        <v>53</v>
      </c>
      <c r="AZ61" s="428" t="b">
        <f t="shared" si="25"/>
        <v>0</v>
      </c>
      <c r="BA61" s="428" t="str">
        <f t="shared" si="26"/>
        <v>K50</v>
      </c>
      <c r="BB61" s="392"/>
      <c r="BC61" s="392"/>
      <c r="BD61" s="392"/>
      <c r="BE61" s="392"/>
      <c r="BF61" s="392"/>
      <c r="BG61" s="392"/>
      <c r="BH61" s="392"/>
      <c r="BI61" s="392"/>
      <c r="BJ61" s="392"/>
      <c r="BK61" s="392"/>
      <c r="BL61" s="392"/>
    </row>
    <row r="62" spans="1:64" s="393" customFormat="1" ht="11.25" customHeight="1">
      <c r="A62" s="394">
        <f t="shared" si="16"/>
        <v>59</v>
      </c>
      <c r="B62" s="395">
        <v>16</v>
      </c>
      <c r="C62" s="421">
        <v>27</v>
      </c>
      <c r="D62" s="403" t="s">
        <v>102</v>
      </c>
      <c r="E62" s="397">
        <f t="shared" si="18"/>
        <v>0.15059027777777778</v>
      </c>
      <c r="F62" s="398">
        <f t="shared" si="19"/>
        <v>0.009016203703703707</v>
      </c>
      <c r="G62" s="399">
        <f t="shared" si="20"/>
        <v>18</v>
      </c>
      <c r="H62" s="400">
        <f t="shared" si="21"/>
        <v>0.008366126543209876</v>
      </c>
      <c r="I62" s="403">
        <v>35</v>
      </c>
      <c r="J62" s="404">
        <v>42</v>
      </c>
      <c r="K62" s="403">
        <v>42</v>
      </c>
      <c r="L62" s="403"/>
      <c r="M62" s="404"/>
      <c r="N62" s="403"/>
      <c r="O62" s="453"/>
      <c r="P62" s="453"/>
      <c r="Q62" s="453" t="s">
        <v>152</v>
      </c>
      <c r="R62" s="421" t="s">
        <v>72</v>
      </c>
      <c r="S62" s="421">
        <v>1962</v>
      </c>
      <c r="T62" s="422" t="str">
        <f t="shared" si="22"/>
        <v>K36</v>
      </c>
      <c r="U62" s="423" t="s">
        <v>71</v>
      </c>
      <c r="V62" s="454">
        <v>0.05740740740740741</v>
      </c>
      <c r="W62" s="438">
        <v>6</v>
      </c>
      <c r="X62" s="439">
        <f>V62/W62</f>
        <v>0.009567901234567902</v>
      </c>
      <c r="Y62" s="455">
        <v>0.04821759259259259</v>
      </c>
      <c r="Z62" s="438">
        <v>6</v>
      </c>
      <c r="AA62" s="439">
        <f t="shared" si="30"/>
        <v>0.008036265432098766</v>
      </c>
      <c r="AB62" s="436">
        <v>0.04496527777777778</v>
      </c>
      <c r="AC62" s="438">
        <v>6</v>
      </c>
      <c r="AD62" s="410">
        <f aca="true" t="shared" si="31" ref="AD62:AD70">AB62/AC62</f>
        <v>0.007494212962962963</v>
      </c>
      <c r="AE62" s="437"/>
      <c r="AF62" s="438"/>
      <c r="AG62" s="439"/>
      <c r="AH62" s="436"/>
      <c r="AI62" s="438"/>
      <c r="AJ62" s="410" t="e">
        <f t="shared" si="23"/>
        <v>#DIV/0!</v>
      </c>
      <c r="AK62" s="456"/>
      <c r="AL62" s="438"/>
      <c r="AM62" s="439"/>
      <c r="AN62" s="457"/>
      <c r="AO62" s="458"/>
      <c r="AP62" s="459"/>
      <c r="AQ62" s="429"/>
      <c r="AR62" s="440"/>
      <c r="AS62" s="439"/>
      <c r="AT62" s="462">
        <v>1</v>
      </c>
      <c r="AU62" s="473"/>
      <c r="AV62" s="474"/>
      <c r="AW62" s="473"/>
      <c r="AX62" s="475"/>
      <c r="AY62" s="428">
        <f t="shared" si="24"/>
        <v>47</v>
      </c>
      <c r="AZ62" s="428" t="b">
        <f t="shared" si="25"/>
        <v>0</v>
      </c>
      <c r="BA62" s="428" t="str">
        <f t="shared" si="26"/>
        <v>K36</v>
      </c>
      <c r="BB62" s="392"/>
      <c r="BC62" s="392"/>
      <c r="BD62" s="392"/>
      <c r="BE62" s="392"/>
      <c r="BF62" s="392"/>
      <c r="BG62" s="392"/>
      <c r="BH62" s="392"/>
      <c r="BI62" s="392"/>
      <c r="BJ62" s="392"/>
      <c r="BK62" s="392"/>
      <c r="BL62" s="392"/>
    </row>
    <row r="63" spans="1:64" s="393" customFormat="1" ht="11.25" customHeight="1" thickBot="1">
      <c r="A63" s="586">
        <f t="shared" si="16"/>
        <v>60</v>
      </c>
      <c r="B63" s="395">
        <v>17</v>
      </c>
      <c r="C63" s="421">
        <v>26</v>
      </c>
      <c r="D63" s="403" t="s">
        <v>101</v>
      </c>
      <c r="E63" s="397">
        <f t="shared" si="18"/>
        <v>0.1596064814814815</v>
      </c>
      <c r="F63" s="398">
        <f t="shared" si="19"/>
      </c>
      <c r="G63" s="399">
        <f t="shared" si="20"/>
        <v>18</v>
      </c>
      <c r="H63" s="400">
        <f t="shared" si="21"/>
        <v>0.008867026748971194</v>
      </c>
      <c r="I63" s="403">
        <v>36</v>
      </c>
      <c r="J63" s="404">
        <v>44</v>
      </c>
      <c r="K63" s="403">
        <v>52</v>
      </c>
      <c r="L63" s="403"/>
      <c r="M63" s="404"/>
      <c r="N63" s="403"/>
      <c r="O63" s="453"/>
      <c r="P63" s="453"/>
      <c r="Q63" s="453" t="s">
        <v>152</v>
      </c>
      <c r="R63" s="421" t="s">
        <v>72</v>
      </c>
      <c r="S63" s="421">
        <v>1936</v>
      </c>
      <c r="T63" s="422" t="str">
        <f t="shared" si="22"/>
        <v>K50</v>
      </c>
      <c r="U63" s="423" t="s">
        <v>71</v>
      </c>
      <c r="V63" s="454">
        <v>0.05743055555555556</v>
      </c>
      <c r="W63" s="438">
        <v>6</v>
      </c>
      <c r="X63" s="439">
        <f>V63/W63</f>
        <v>0.00957175925925926</v>
      </c>
      <c r="Y63" s="455">
        <v>0.05269675925925926</v>
      </c>
      <c r="Z63" s="438">
        <v>6</v>
      </c>
      <c r="AA63" s="439">
        <f t="shared" si="30"/>
        <v>0.008782793209876544</v>
      </c>
      <c r="AB63" s="436">
        <v>0.049479166666666664</v>
      </c>
      <c r="AC63" s="438">
        <v>6</v>
      </c>
      <c r="AD63" s="410">
        <f t="shared" si="31"/>
        <v>0.008246527777777778</v>
      </c>
      <c r="AE63" s="437"/>
      <c r="AF63" s="438"/>
      <c r="AG63" s="439"/>
      <c r="AH63" s="436"/>
      <c r="AI63" s="438"/>
      <c r="AJ63" s="410" t="e">
        <f t="shared" si="23"/>
        <v>#DIV/0!</v>
      </c>
      <c r="AK63" s="456"/>
      <c r="AL63" s="438"/>
      <c r="AM63" s="439"/>
      <c r="AN63" s="457"/>
      <c r="AO63" s="458"/>
      <c r="AP63" s="459"/>
      <c r="AQ63" s="429"/>
      <c r="AR63" s="440"/>
      <c r="AS63" s="439"/>
      <c r="AT63" s="462">
        <v>1</v>
      </c>
      <c r="AU63" s="473"/>
      <c r="AV63" s="474"/>
      <c r="AW63" s="473"/>
      <c r="AX63" s="475"/>
      <c r="AY63" s="428">
        <f t="shared" si="24"/>
        <v>73</v>
      </c>
      <c r="AZ63" s="428" t="b">
        <f t="shared" si="25"/>
        <v>0</v>
      </c>
      <c r="BA63" s="428" t="str">
        <f t="shared" si="26"/>
        <v>K50</v>
      </c>
      <c r="BB63" s="392"/>
      <c r="BC63" s="392"/>
      <c r="BD63" s="392"/>
      <c r="BE63" s="392"/>
      <c r="BF63" s="392"/>
      <c r="BG63" s="392"/>
      <c r="BH63" s="392"/>
      <c r="BI63" s="392"/>
      <c r="BJ63" s="392"/>
      <c r="BK63" s="392"/>
      <c r="BL63" s="392"/>
    </row>
    <row r="64" spans="1:64" s="297" customFormat="1" ht="11.25" customHeight="1">
      <c r="A64" s="286">
        <f t="shared" si="16"/>
        <v>61</v>
      </c>
      <c r="B64" s="287">
        <v>18</v>
      </c>
      <c r="C64" s="301">
        <v>64</v>
      </c>
      <c r="D64" s="298" t="s">
        <v>163</v>
      </c>
      <c r="E64" s="288">
        <f t="shared" si="18"/>
        <v>0.07787037037037037</v>
      </c>
      <c r="F64" s="289">
        <f t="shared" si="19"/>
        <v>0.004085648148148158</v>
      </c>
      <c r="G64" s="290">
        <f t="shared" si="20"/>
        <v>12</v>
      </c>
      <c r="H64" s="291">
        <f t="shared" si="21"/>
        <v>0.006489197530864198</v>
      </c>
      <c r="I64" s="298"/>
      <c r="J64" s="299"/>
      <c r="K64" s="298">
        <v>33</v>
      </c>
      <c r="L64" s="298">
        <v>40</v>
      </c>
      <c r="M64" s="299"/>
      <c r="N64" s="298"/>
      <c r="O64" s="300"/>
      <c r="P64" s="300"/>
      <c r="Q64" s="300" t="s">
        <v>152</v>
      </c>
      <c r="R64" s="301" t="s">
        <v>58</v>
      </c>
      <c r="S64" s="301">
        <v>1953</v>
      </c>
      <c r="T64" s="302" t="str">
        <f t="shared" si="22"/>
        <v>M50</v>
      </c>
      <c r="U64" s="303" t="s">
        <v>71</v>
      </c>
      <c r="V64" s="330"/>
      <c r="W64" s="312"/>
      <c r="X64" s="313"/>
      <c r="Y64" s="331"/>
      <c r="Z64" s="312"/>
      <c r="AA64" s="313"/>
      <c r="AB64" s="310">
        <v>0.04025462962962963</v>
      </c>
      <c r="AC64" s="312">
        <v>6</v>
      </c>
      <c r="AD64" s="293">
        <f t="shared" si="31"/>
        <v>0.006709104938271606</v>
      </c>
      <c r="AE64" s="311">
        <v>0.03761574074074074</v>
      </c>
      <c r="AF64" s="312">
        <v>6</v>
      </c>
      <c r="AG64" s="313">
        <f>AE64/AF64</f>
        <v>0.00626929012345679</v>
      </c>
      <c r="AH64" s="310"/>
      <c r="AI64" s="312"/>
      <c r="AJ64" s="293" t="e">
        <f t="shared" si="23"/>
        <v>#DIV/0!</v>
      </c>
      <c r="AK64" s="332"/>
      <c r="AL64" s="312"/>
      <c r="AM64" s="313"/>
      <c r="AN64" s="333"/>
      <c r="AO64" s="334"/>
      <c r="AP64" s="335"/>
      <c r="AQ64" s="304"/>
      <c r="AR64" s="314"/>
      <c r="AS64" s="313"/>
      <c r="AT64" s="339">
        <v>1</v>
      </c>
      <c r="AU64" s="618"/>
      <c r="AV64" s="619"/>
      <c r="AW64" s="618"/>
      <c r="AX64" s="620"/>
      <c r="AY64" s="621">
        <f t="shared" si="24"/>
        <v>56</v>
      </c>
      <c r="AZ64" s="622" t="str">
        <f t="shared" si="25"/>
        <v>M50</v>
      </c>
      <c r="BA64" s="305" t="b">
        <f t="shared" si="26"/>
        <v>0</v>
      </c>
      <c r="BB64" s="296"/>
      <c r="BC64" s="296"/>
      <c r="BD64" s="296"/>
      <c r="BE64" s="296"/>
      <c r="BF64" s="296"/>
      <c r="BG64" s="296"/>
      <c r="BH64" s="296"/>
      <c r="BI64" s="296"/>
      <c r="BJ64" s="296"/>
      <c r="BK64" s="296"/>
      <c r="BL64" s="296"/>
    </row>
    <row r="65" spans="1:64" s="393" customFormat="1" ht="11.25" customHeight="1">
      <c r="A65" s="394">
        <f t="shared" si="16"/>
        <v>62</v>
      </c>
      <c r="B65" s="395">
        <v>19</v>
      </c>
      <c r="C65" s="421">
        <v>50</v>
      </c>
      <c r="D65" s="403" t="s">
        <v>133</v>
      </c>
      <c r="E65" s="397">
        <f t="shared" si="18"/>
        <v>0.08195601851851853</v>
      </c>
      <c r="F65" s="398">
        <f t="shared" si="19"/>
        <v>0.002326388888888878</v>
      </c>
      <c r="G65" s="399">
        <f t="shared" si="20"/>
        <v>12</v>
      </c>
      <c r="H65" s="400">
        <f t="shared" si="21"/>
        <v>0.006829668209876544</v>
      </c>
      <c r="I65" s="403"/>
      <c r="J65" s="404">
        <v>29</v>
      </c>
      <c r="K65" s="403">
        <v>34</v>
      </c>
      <c r="L65" s="403"/>
      <c r="M65" s="404"/>
      <c r="N65" s="403"/>
      <c r="O65" s="453"/>
      <c r="P65" s="453"/>
      <c r="Q65" s="453" t="s">
        <v>152</v>
      </c>
      <c r="R65" s="421" t="s">
        <v>72</v>
      </c>
      <c r="S65" s="421">
        <v>1982</v>
      </c>
      <c r="T65" s="422" t="str">
        <f t="shared" si="22"/>
        <v>K16</v>
      </c>
      <c r="U65" s="423" t="s">
        <v>71</v>
      </c>
      <c r="V65" s="454"/>
      <c r="W65" s="438"/>
      <c r="X65" s="439"/>
      <c r="Y65" s="455">
        <v>0.040810185185185185</v>
      </c>
      <c r="Z65" s="438">
        <v>6</v>
      </c>
      <c r="AA65" s="439">
        <f>Y65/Z65</f>
        <v>0.006801697530864198</v>
      </c>
      <c r="AB65" s="436">
        <v>0.04114583333333333</v>
      </c>
      <c r="AC65" s="438">
        <v>6</v>
      </c>
      <c r="AD65" s="410">
        <f t="shared" si="31"/>
        <v>0.006857638888888889</v>
      </c>
      <c r="AE65" s="437"/>
      <c r="AF65" s="438"/>
      <c r="AG65" s="439"/>
      <c r="AH65" s="436"/>
      <c r="AI65" s="438"/>
      <c r="AJ65" s="410" t="e">
        <f t="shared" si="23"/>
        <v>#DIV/0!</v>
      </c>
      <c r="AK65" s="456"/>
      <c r="AL65" s="438"/>
      <c r="AM65" s="439"/>
      <c r="AN65" s="457"/>
      <c r="AO65" s="458"/>
      <c r="AP65" s="459"/>
      <c r="AQ65" s="424"/>
      <c r="AR65" s="440"/>
      <c r="AS65" s="439"/>
      <c r="AT65" s="462">
        <v>1</v>
      </c>
      <c r="AU65" s="463"/>
      <c r="AV65" s="464"/>
      <c r="AW65" s="463"/>
      <c r="AX65" s="465"/>
      <c r="AY65" s="426">
        <f t="shared" si="24"/>
        <v>27</v>
      </c>
      <c r="AZ65" s="427" t="b">
        <f t="shared" si="25"/>
        <v>0</v>
      </c>
      <c r="BA65" s="428" t="str">
        <f t="shared" si="26"/>
        <v>K16</v>
      </c>
      <c r="BB65" s="392"/>
      <c r="BC65" s="392"/>
      <c r="BD65" s="392"/>
      <c r="BE65" s="392"/>
      <c r="BF65" s="392"/>
      <c r="BG65" s="392"/>
      <c r="BH65" s="392"/>
      <c r="BI65" s="392"/>
      <c r="BJ65" s="392"/>
      <c r="BK65" s="392"/>
      <c r="BL65" s="392"/>
    </row>
    <row r="66" spans="1:64" s="393" customFormat="1" ht="11.25" customHeight="1">
      <c r="A66" s="394">
        <f t="shared" si="16"/>
        <v>63</v>
      </c>
      <c r="B66" s="395">
        <v>20</v>
      </c>
      <c r="C66" s="421">
        <v>53</v>
      </c>
      <c r="D66" s="403" t="s">
        <v>138</v>
      </c>
      <c r="E66" s="397">
        <f t="shared" si="18"/>
        <v>0.0842824074074074</v>
      </c>
      <c r="F66" s="398">
        <f t="shared" si="19"/>
        <v>0.004016203703703716</v>
      </c>
      <c r="G66" s="399">
        <f t="shared" si="20"/>
        <v>12</v>
      </c>
      <c r="H66" s="400">
        <f t="shared" si="21"/>
        <v>0.007023533950617284</v>
      </c>
      <c r="I66" s="403"/>
      <c r="J66" s="404">
        <v>33</v>
      </c>
      <c r="K66" s="403">
        <v>35</v>
      </c>
      <c r="L66" s="403"/>
      <c r="M66" s="404"/>
      <c r="N66" s="403"/>
      <c r="O66" s="453"/>
      <c r="P66" s="453"/>
      <c r="Q66" s="453" t="s">
        <v>152</v>
      </c>
      <c r="R66" s="421" t="s">
        <v>72</v>
      </c>
      <c r="S66" s="421">
        <v>1965</v>
      </c>
      <c r="T66" s="422" t="str">
        <f t="shared" si="22"/>
        <v>K36</v>
      </c>
      <c r="U66" s="423" t="s">
        <v>71</v>
      </c>
      <c r="V66" s="454"/>
      <c r="W66" s="438"/>
      <c r="X66" s="439"/>
      <c r="Y66" s="455">
        <v>0.04313657407407407</v>
      </c>
      <c r="Z66" s="438">
        <v>6</v>
      </c>
      <c r="AA66" s="439">
        <f>Y66/Z66</f>
        <v>0.007189429012345678</v>
      </c>
      <c r="AB66" s="436">
        <v>0.04114583333333333</v>
      </c>
      <c r="AC66" s="438">
        <v>6</v>
      </c>
      <c r="AD66" s="410">
        <f t="shared" si="31"/>
        <v>0.006857638888888889</v>
      </c>
      <c r="AE66" s="437"/>
      <c r="AF66" s="438"/>
      <c r="AG66" s="439"/>
      <c r="AH66" s="436"/>
      <c r="AI66" s="438"/>
      <c r="AJ66" s="410" t="e">
        <f t="shared" si="23"/>
        <v>#DIV/0!</v>
      </c>
      <c r="AK66" s="456"/>
      <c r="AL66" s="438"/>
      <c r="AM66" s="439"/>
      <c r="AN66" s="457"/>
      <c r="AO66" s="458"/>
      <c r="AP66" s="459"/>
      <c r="AQ66" s="424"/>
      <c r="AR66" s="440"/>
      <c r="AS66" s="439"/>
      <c r="AT66" s="462">
        <v>1</v>
      </c>
      <c r="AU66" s="463"/>
      <c r="AV66" s="464"/>
      <c r="AW66" s="463"/>
      <c r="AX66" s="465"/>
      <c r="AY66" s="426">
        <f t="shared" si="24"/>
        <v>44</v>
      </c>
      <c r="AZ66" s="427" t="b">
        <f t="shared" si="25"/>
        <v>0</v>
      </c>
      <c r="BA66" s="428" t="str">
        <f t="shared" si="26"/>
        <v>K36</v>
      </c>
      <c r="BB66" s="392"/>
      <c r="BC66" s="392"/>
      <c r="BD66" s="392"/>
      <c r="BE66" s="392"/>
      <c r="BF66" s="392"/>
      <c r="BG66" s="392"/>
      <c r="BH66" s="392"/>
      <c r="BI66" s="392"/>
      <c r="BJ66" s="392"/>
      <c r="BK66" s="392"/>
      <c r="BL66" s="392"/>
    </row>
    <row r="67" spans="1:64" s="297" customFormat="1" ht="11.25" customHeight="1">
      <c r="A67" s="286">
        <f t="shared" si="16"/>
        <v>64</v>
      </c>
      <c r="B67" s="287">
        <v>21</v>
      </c>
      <c r="C67" s="301">
        <v>56</v>
      </c>
      <c r="D67" s="298" t="s">
        <v>158</v>
      </c>
      <c r="E67" s="288">
        <f t="shared" si="18"/>
        <v>0.08829861111111112</v>
      </c>
      <c r="F67" s="289">
        <f t="shared" si="19"/>
        <v>0.00019675925925924376</v>
      </c>
      <c r="G67" s="290">
        <f t="shared" si="20"/>
        <v>12</v>
      </c>
      <c r="H67" s="291">
        <f t="shared" si="21"/>
        <v>0.007358217592592593</v>
      </c>
      <c r="I67" s="298"/>
      <c r="J67" s="299"/>
      <c r="K67" s="298">
        <v>41</v>
      </c>
      <c r="L67" s="298">
        <v>47</v>
      </c>
      <c r="M67" s="299"/>
      <c r="N67" s="298"/>
      <c r="O67" s="300"/>
      <c r="P67" s="300"/>
      <c r="Q67" s="300" t="s">
        <v>152</v>
      </c>
      <c r="R67" s="301" t="s">
        <v>58</v>
      </c>
      <c r="S67" s="301">
        <v>1946</v>
      </c>
      <c r="T67" s="302" t="str">
        <f t="shared" si="22"/>
        <v>M60</v>
      </c>
      <c r="U67" s="303" t="s">
        <v>71</v>
      </c>
      <c r="V67" s="330"/>
      <c r="W67" s="312"/>
      <c r="X67" s="313"/>
      <c r="Y67" s="331"/>
      <c r="Z67" s="312"/>
      <c r="AA67" s="313"/>
      <c r="AB67" s="310">
        <v>0.044849537037037035</v>
      </c>
      <c r="AC67" s="312">
        <v>6</v>
      </c>
      <c r="AD67" s="293">
        <f t="shared" si="31"/>
        <v>0.007474922839506172</v>
      </c>
      <c r="AE67" s="311">
        <v>0.04344907407407408</v>
      </c>
      <c r="AF67" s="312">
        <v>6</v>
      </c>
      <c r="AG67" s="313">
        <f>AE67/AF67</f>
        <v>0.007241512345679013</v>
      </c>
      <c r="AH67" s="310"/>
      <c r="AI67" s="312"/>
      <c r="AJ67" s="293" t="e">
        <f t="shared" si="23"/>
        <v>#DIV/0!</v>
      </c>
      <c r="AK67" s="332"/>
      <c r="AL67" s="312"/>
      <c r="AM67" s="313"/>
      <c r="AN67" s="333"/>
      <c r="AO67" s="334"/>
      <c r="AP67" s="335"/>
      <c r="AQ67" s="304"/>
      <c r="AR67" s="314"/>
      <c r="AS67" s="313"/>
      <c r="AT67" s="339">
        <v>1</v>
      </c>
      <c r="AU67" s="618"/>
      <c r="AV67" s="619"/>
      <c r="AW67" s="618"/>
      <c r="AX67" s="620"/>
      <c r="AY67" s="621">
        <f t="shared" si="24"/>
        <v>63</v>
      </c>
      <c r="AZ67" s="622" t="str">
        <f t="shared" si="25"/>
        <v>M60</v>
      </c>
      <c r="BA67" s="305" t="b">
        <f t="shared" si="26"/>
        <v>0</v>
      </c>
      <c r="BB67" s="296"/>
      <c r="BC67" s="296"/>
      <c r="BD67" s="296"/>
      <c r="BE67" s="296"/>
      <c r="BF67" s="296"/>
      <c r="BG67" s="296"/>
      <c r="BH67" s="296"/>
      <c r="BI67" s="296"/>
      <c r="BJ67" s="296"/>
      <c r="BK67" s="296"/>
      <c r="BL67" s="296"/>
    </row>
    <row r="68" spans="1:64" s="393" customFormat="1" ht="11.25" customHeight="1">
      <c r="A68" s="394">
        <f t="shared" si="16"/>
        <v>65</v>
      </c>
      <c r="B68" s="395">
        <v>22</v>
      </c>
      <c r="C68" s="421">
        <v>52</v>
      </c>
      <c r="D68" s="403" t="s">
        <v>137</v>
      </c>
      <c r="E68" s="397">
        <f aca="true" t="shared" si="32" ref="E68:E84">V68+Y68+AB68+AE68+AH68+AK68+AN68</f>
        <v>0.08849537037037036</v>
      </c>
      <c r="F68" s="398">
        <f aca="true" t="shared" si="33" ref="F68:F84">IF(E69&gt;E68,E69-E68,"")</f>
        <v>0.0003009259259259267</v>
      </c>
      <c r="G68" s="399">
        <f aca="true" t="shared" si="34" ref="G68:G84">W68+Z68+AC68+AF68+AI68+AL68+AO68</f>
        <v>12</v>
      </c>
      <c r="H68" s="400">
        <f aca="true" t="shared" si="35" ref="H68:H84">E68/G68</f>
        <v>0.007374614197530864</v>
      </c>
      <c r="I68" s="403"/>
      <c r="J68" s="404">
        <v>40</v>
      </c>
      <c r="K68" s="403">
        <v>38</v>
      </c>
      <c r="L68" s="403"/>
      <c r="M68" s="404"/>
      <c r="N68" s="403"/>
      <c r="O68" s="453"/>
      <c r="P68" s="453"/>
      <c r="Q68" s="453" t="s">
        <v>152</v>
      </c>
      <c r="R68" s="421" t="s">
        <v>72</v>
      </c>
      <c r="S68" s="421">
        <v>1958</v>
      </c>
      <c r="T68" s="422" t="str">
        <f aca="true" t="shared" si="36" ref="T68:T84">IF(R68="M",AZ68,BA68)</f>
        <v>K50</v>
      </c>
      <c r="U68" s="423" t="s">
        <v>71</v>
      </c>
      <c r="V68" s="454"/>
      <c r="W68" s="438"/>
      <c r="X68" s="439"/>
      <c r="Y68" s="455">
        <v>0.04488425925925926</v>
      </c>
      <c r="Z68" s="438">
        <v>6</v>
      </c>
      <c r="AA68" s="439">
        <f>Y68/Z68</f>
        <v>0.007480709876543211</v>
      </c>
      <c r="AB68" s="436">
        <v>0.04361111111111111</v>
      </c>
      <c r="AC68" s="438">
        <v>6</v>
      </c>
      <c r="AD68" s="410">
        <f t="shared" si="31"/>
        <v>0.007268518518518518</v>
      </c>
      <c r="AE68" s="437"/>
      <c r="AF68" s="438"/>
      <c r="AG68" s="439"/>
      <c r="AH68" s="436"/>
      <c r="AI68" s="438"/>
      <c r="AJ68" s="410" t="e">
        <f aca="true" t="shared" si="37" ref="AJ68:AJ84">AH68/AI68</f>
        <v>#DIV/0!</v>
      </c>
      <c r="AK68" s="456"/>
      <c r="AL68" s="438"/>
      <c r="AM68" s="439"/>
      <c r="AN68" s="457"/>
      <c r="AO68" s="458"/>
      <c r="AP68" s="459"/>
      <c r="AQ68" s="424"/>
      <c r="AR68" s="440"/>
      <c r="AS68" s="439"/>
      <c r="AT68" s="462">
        <v>1</v>
      </c>
      <c r="AU68" s="463"/>
      <c r="AV68" s="464"/>
      <c r="AW68" s="463"/>
      <c r="AX68" s="465"/>
      <c r="AY68" s="426">
        <f aca="true" t="shared" si="38" ref="AY68:AY84">$AY$2-S68</f>
        <v>51</v>
      </c>
      <c r="AZ68" s="427" t="b">
        <f aca="true" t="shared" si="39" ref="AZ68:AZ84">IF(AND(R68="M",AY68&lt;=19),"M16",IF(AND(R68="M",AY68&lt;=29),"M20",IF(AND(R68="M",AY68&lt;=39),"M30",IF(AND(R68="M",AY68&lt;=49),"M40",IF(AND(R68="M",AY68&lt;=59),"M50",IF(AND(R68="M",AY68&lt;=69),"M60",IF(AND(R68="M",AY68&lt;=99),"M70")))))))</f>
        <v>0</v>
      </c>
      <c r="BA68" s="428" t="str">
        <f aca="true" t="shared" si="40" ref="BA68:BA84">IF(AND(R68="K",AY68&lt;=35),"K16",IF(AND(R68="K",AY68&lt;=49),"K36",IF(AND(R68="K",AY68&lt;=99),"K50")))</f>
        <v>K50</v>
      </c>
      <c r="BB68" s="392"/>
      <c r="BC68" s="392"/>
      <c r="BD68" s="392"/>
      <c r="BE68" s="392"/>
      <c r="BF68" s="392"/>
      <c r="BG68" s="392"/>
      <c r="BH68" s="392"/>
      <c r="BI68" s="392"/>
      <c r="BJ68" s="392"/>
      <c r="BK68" s="392"/>
      <c r="BL68" s="392"/>
    </row>
    <row r="69" spans="1:64" s="393" customFormat="1" ht="11.25" customHeight="1">
      <c r="A69" s="394">
        <f t="shared" si="16"/>
        <v>66</v>
      </c>
      <c r="B69" s="395">
        <v>23</v>
      </c>
      <c r="C69" s="421">
        <v>61</v>
      </c>
      <c r="D69" s="403" t="s">
        <v>159</v>
      </c>
      <c r="E69" s="397">
        <f t="shared" si="32"/>
        <v>0.08879629629629629</v>
      </c>
      <c r="F69" s="398">
        <f t="shared" si="33"/>
        <v>0.014155092592592594</v>
      </c>
      <c r="G69" s="399">
        <f t="shared" si="34"/>
        <v>12</v>
      </c>
      <c r="H69" s="400">
        <f t="shared" si="35"/>
        <v>0.0073996913580246905</v>
      </c>
      <c r="I69" s="403"/>
      <c r="J69" s="404"/>
      <c r="K69" s="403">
        <v>40</v>
      </c>
      <c r="L69" s="403">
        <v>49</v>
      </c>
      <c r="M69" s="404"/>
      <c r="N69" s="403"/>
      <c r="O69" s="453"/>
      <c r="P69" s="453"/>
      <c r="Q69" s="453" t="s">
        <v>152</v>
      </c>
      <c r="R69" s="421" t="s">
        <v>72</v>
      </c>
      <c r="S69" s="421">
        <v>1950</v>
      </c>
      <c r="T69" s="422" t="str">
        <f t="shared" si="36"/>
        <v>K50</v>
      </c>
      <c r="U69" s="423" t="s">
        <v>71</v>
      </c>
      <c r="V69" s="454"/>
      <c r="W69" s="438"/>
      <c r="X69" s="439"/>
      <c r="Y69" s="455"/>
      <c r="Z69" s="438"/>
      <c r="AA69" s="439"/>
      <c r="AB69" s="436">
        <v>0.044606481481481476</v>
      </c>
      <c r="AC69" s="438">
        <v>6</v>
      </c>
      <c r="AD69" s="410">
        <f t="shared" si="31"/>
        <v>0.007434413580246913</v>
      </c>
      <c r="AE69" s="437">
        <v>0.044189814814814814</v>
      </c>
      <c r="AF69" s="438">
        <v>6</v>
      </c>
      <c r="AG69" s="439">
        <f>AE69/AF69</f>
        <v>0.007364969135802469</v>
      </c>
      <c r="AH69" s="436"/>
      <c r="AI69" s="438"/>
      <c r="AJ69" s="410" t="e">
        <f t="shared" si="37"/>
        <v>#DIV/0!</v>
      </c>
      <c r="AK69" s="456"/>
      <c r="AL69" s="438"/>
      <c r="AM69" s="439"/>
      <c r="AN69" s="457"/>
      <c r="AO69" s="458"/>
      <c r="AP69" s="459"/>
      <c r="AQ69" s="424"/>
      <c r="AR69" s="440"/>
      <c r="AS69" s="439"/>
      <c r="AT69" s="462">
        <v>1</v>
      </c>
      <c r="AU69" s="463"/>
      <c r="AV69" s="464"/>
      <c r="AW69" s="463"/>
      <c r="AX69" s="465"/>
      <c r="AY69" s="426">
        <f t="shared" si="38"/>
        <v>59</v>
      </c>
      <c r="AZ69" s="427" t="b">
        <f t="shared" si="39"/>
        <v>0</v>
      </c>
      <c r="BA69" s="428" t="str">
        <f t="shared" si="40"/>
        <v>K50</v>
      </c>
      <c r="BB69" s="392"/>
      <c r="BC69" s="392"/>
      <c r="BD69" s="392"/>
      <c r="BE69" s="392"/>
      <c r="BF69" s="392"/>
      <c r="BG69" s="392"/>
      <c r="BH69" s="392"/>
      <c r="BI69" s="392"/>
      <c r="BJ69" s="392"/>
      <c r="BK69" s="392"/>
      <c r="BL69" s="392"/>
    </row>
    <row r="70" spans="1:64" s="393" customFormat="1" ht="11.25" customHeight="1">
      <c r="A70" s="394">
        <f t="shared" si="16"/>
        <v>67</v>
      </c>
      <c r="B70" s="395">
        <v>24</v>
      </c>
      <c r="C70" s="421">
        <v>18</v>
      </c>
      <c r="D70" s="403" t="s">
        <v>93</v>
      </c>
      <c r="E70" s="397">
        <f t="shared" si="32"/>
        <v>0.10295138888888888</v>
      </c>
      <c r="F70" s="398">
        <f t="shared" si="33"/>
        <v>0.0010763888888888906</v>
      </c>
      <c r="G70" s="399">
        <f t="shared" si="34"/>
        <v>12</v>
      </c>
      <c r="H70" s="400">
        <f t="shared" si="35"/>
        <v>0.008579282407407407</v>
      </c>
      <c r="I70" s="403">
        <v>29</v>
      </c>
      <c r="J70" s="404"/>
      <c r="K70" s="403">
        <v>51</v>
      </c>
      <c r="L70" s="403"/>
      <c r="M70" s="404"/>
      <c r="N70" s="403"/>
      <c r="O70" s="453"/>
      <c r="P70" s="453"/>
      <c r="Q70" s="453" t="s">
        <v>152</v>
      </c>
      <c r="R70" s="421" t="s">
        <v>72</v>
      </c>
      <c r="S70" s="421">
        <v>1984</v>
      </c>
      <c r="T70" s="422" t="str">
        <f t="shared" si="36"/>
        <v>K16</v>
      </c>
      <c r="U70" s="423" t="s">
        <v>87</v>
      </c>
      <c r="V70" s="454">
        <v>0.05461805555555555</v>
      </c>
      <c r="W70" s="438">
        <v>6</v>
      </c>
      <c r="X70" s="439">
        <f>V70/W70</f>
        <v>0.009103009259259259</v>
      </c>
      <c r="Y70" s="455"/>
      <c r="Z70" s="438"/>
      <c r="AA70" s="439"/>
      <c r="AB70" s="436">
        <v>0.04833333333333333</v>
      </c>
      <c r="AC70" s="438">
        <v>6</v>
      </c>
      <c r="AD70" s="410">
        <f t="shared" si="31"/>
        <v>0.008055555555555555</v>
      </c>
      <c r="AE70" s="437"/>
      <c r="AF70" s="438"/>
      <c r="AG70" s="439"/>
      <c r="AH70" s="436"/>
      <c r="AI70" s="438"/>
      <c r="AJ70" s="410" t="e">
        <f t="shared" si="37"/>
        <v>#DIV/0!</v>
      </c>
      <c r="AK70" s="456"/>
      <c r="AL70" s="438"/>
      <c r="AM70" s="439" t="e">
        <f>AK70/AL70</f>
        <v>#DIV/0!</v>
      </c>
      <c r="AN70" s="457"/>
      <c r="AO70" s="458"/>
      <c r="AP70" s="459" t="e">
        <f>AN70/AO70</f>
        <v>#DIV/0!</v>
      </c>
      <c r="AQ70" s="429"/>
      <c r="AR70" s="440"/>
      <c r="AS70" s="439" t="e">
        <f>AQ70/AR70</f>
        <v>#DIV/0!</v>
      </c>
      <c r="AT70" s="462">
        <v>1</v>
      </c>
      <c r="AU70" s="473"/>
      <c r="AV70" s="474"/>
      <c r="AW70" s="473"/>
      <c r="AX70" s="475"/>
      <c r="AY70" s="428">
        <f t="shared" si="38"/>
        <v>25</v>
      </c>
      <c r="AZ70" s="428" t="b">
        <f t="shared" si="39"/>
        <v>0</v>
      </c>
      <c r="BA70" s="428" t="str">
        <f t="shared" si="40"/>
        <v>K16</v>
      </c>
      <c r="BB70" s="392"/>
      <c r="BC70" s="392"/>
      <c r="BD70" s="392"/>
      <c r="BE70" s="392"/>
      <c r="BF70" s="392"/>
      <c r="BG70" s="392"/>
      <c r="BH70" s="392"/>
      <c r="BI70" s="392"/>
      <c r="BJ70" s="392"/>
      <c r="BK70" s="392"/>
      <c r="BL70" s="392"/>
    </row>
    <row r="71" spans="1:64" s="393" customFormat="1" ht="11.25" customHeight="1">
      <c r="A71" s="394">
        <f t="shared" si="16"/>
        <v>68</v>
      </c>
      <c r="B71" s="395">
        <v>25</v>
      </c>
      <c r="C71" s="421">
        <v>24</v>
      </c>
      <c r="D71" s="403" t="s">
        <v>99</v>
      </c>
      <c r="E71" s="397">
        <f t="shared" si="32"/>
        <v>0.10402777777777777</v>
      </c>
      <c r="F71" s="398">
        <f t="shared" si="33"/>
        <v>0.0012962962962962954</v>
      </c>
      <c r="G71" s="399">
        <f t="shared" si="34"/>
        <v>12</v>
      </c>
      <c r="H71" s="400">
        <f t="shared" si="35"/>
        <v>0.00866898148148148</v>
      </c>
      <c r="I71" s="403">
        <v>34</v>
      </c>
      <c r="J71" s="404"/>
      <c r="K71" s="403"/>
      <c r="L71" s="403">
        <v>50</v>
      </c>
      <c r="M71" s="404"/>
      <c r="N71" s="403"/>
      <c r="O71" s="453"/>
      <c r="P71" s="453"/>
      <c r="Q71" s="453" t="s">
        <v>152</v>
      </c>
      <c r="R71" s="421" t="s">
        <v>72</v>
      </c>
      <c r="S71" s="421">
        <v>1947</v>
      </c>
      <c r="T71" s="422" t="str">
        <f t="shared" si="36"/>
        <v>K50</v>
      </c>
      <c r="U71" s="423" t="s">
        <v>71</v>
      </c>
      <c r="V71" s="454">
        <v>0.05734953703703704</v>
      </c>
      <c r="W71" s="438">
        <v>6</v>
      </c>
      <c r="X71" s="439">
        <f>V71/W71</f>
        <v>0.009558256172839506</v>
      </c>
      <c r="Y71" s="455"/>
      <c r="Z71" s="438"/>
      <c r="AA71" s="439"/>
      <c r="AB71" s="436"/>
      <c r="AC71" s="438"/>
      <c r="AD71" s="410"/>
      <c r="AE71" s="437">
        <v>0.046678240740740735</v>
      </c>
      <c r="AF71" s="438">
        <v>6</v>
      </c>
      <c r="AG71" s="439">
        <f>AE71/AF71</f>
        <v>0.007779706790123456</v>
      </c>
      <c r="AH71" s="436"/>
      <c r="AI71" s="438"/>
      <c r="AJ71" s="410" t="e">
        <f t="shared" si="37"/>
        <v>#DIV/0!</v>
      </c>
      <c r="AK71" s="456"/>
      <c r="AL71" s="438"/>
      <c r="AM71" s="439"/>
      <c r="AN71" s="457"/>
      <c r="AO71" s="458"/>
      <c r="AP71" s="459"/>
      <c r="AQ71" s="429"/>
      <c r="AR71" s="440"/>
      <c r="AS71" s="439"/>
      <c r="AT71" s="462">
        <v>1</v>
      </c>
      <c r="AU71" s="473"/>
      <c r="AV71" s="474"/>
      <c r="AW71" s="473"/>
      <c r="AX71" s="475"/>
      <c r="AY71" s="428">
        <f t="shared" si="38"/>
        <v>62</v>
      </c>
      <c r="AZ71" s="428" t="b">
        <f t="shared" si="39"/>
        <v>0</v>
      </c>
      <c r="BA71" s="428" t="str">
        <f t="shared" si="40"/>
        <v>K50</v>
      </c>
      <c r="BB71" s="392"/>
      <c r="BC71" s="392"/>
      <c r="BD71" s="392"/>
      <c r="BE71" s="392"/>
      <c r="BF71" s="392"/>
      <c r="BG71" s="392"/>
      <c r="BH71" s="392"/>
      <c r="BI71" s="392"/>
      <c r="BJ71" s="392"/>
      <c r="BK71" s="392"/>
      <c r="BL71" s="392"/>
    </row>
    <row r="72" spans="1:64" s="393" customFormat="1" ht="11.25" customHeight="1">
      <c r="A72" s="394">
        <f t="shared" si="16"/>
        <v>69</v>
      </c>
      <c r="B72" s="395">
        <v>26</v>
      </c>
      <c r="C72" s="421">
        <v>42</v>
      </c>
      <c r="D72" s="403" t="s">
        <v>118</v>
      </c>
      <c r="E72" s="397">
        <f t="shared" si="32"/>
        <v>0.10532407407407407</v>
      </c>
      <c r="F72" s="398">
        <f t="shared" si="33"/>
        <v>0.004826388888888894</v>
      </c>
      <c r="G72" s="399">
        <f t="shared" si="34"/>
        <v>12</v>
      </c>
      <c r="H72" s="400">
        <f t="shared" si="35"/>
        <v>0.008777006172839505</v>
      </c>
      <c r="I72" s="403">
        <v>41</v>
      </c>
      <c r="J72" s="404"/>
      <c r="K72" s="403">
        <v>46</v>
      </c>
      <c r="L72" s="403"/>
      <c r="M72" s="404"/>
      <c r="N72" s="403"/>
      <c r="O72" s="453"/>
      <c r="P72" s="453"/>
      <c r="Q72" s="453" t="s">
        <v>152</v>
      </c>
      <c r="R72" s="421" t="s">
        <v>72</v>
      </c>
      <c r="S72" s="421">
        <v>1951</v>
      </c>
      <c r="T72" s="422" t="str">
        <f t="shared" si="36"/>
        <v>K50</v>
      </c>
      <c r="U72" s="423" t="s">
        <v>71</v>
      </c>
      <c r="V72" s="454">
        <v>0.05752314814814815</v>
      </c>
      <c r="W72" s="438">
        <v>6</v>
      </c>
      <c r="X72" s="439">
        <f>V72/W72</f>
        <v>0.009587191358024692</v>
      </c>
      <c r="Y72" s="455"/>
      <c r="Z72" s="438"/>
      <c r="AA72" s="439"/>
      <c r="AB72" s="436">
        <v>0.04780092592592592</v>
      </c>
      <c r="AC72" s="438">
        <v>6</v>
      </c>
      <c r="AD72" s="410">
        <f>AB72/AC72</f>
        <v>0.00796682098765432</v>
      </c>
      <c r="AE72" s="437"/>
      <c r="AF72" s="438"/>
      <c r="AG72" s="439"/>
      <c r="AH72" s="436"/>
      <c r="AI72" s="438"/>
      <c r="AJ72" s="410" t="e">
        <f t="shared" si="37"/>
        <v>#DIV/0!</v>
      </c>
      <c r="AK72" s="456"/>
      <c r="AL72" s="438"/>
      <c r="AM72" s="439"/>
      <c r="AN72" s="457"/>
      <c r="AO72" s="458"/>
      <c r="AP72" s="459"/>
      <c r="AQ72" s="429"/>
      <c r="AR72" s="440"/>
      <c r="AS72" s="439"/>
      <c r="AT72" s="462">
        <v>1</v>
      </c>
      <c r="AU72" s="473"/>
      <c r="AV72" s="474"/>
      <c r="AW72" s="473"/>
      <c r="AX72" s="475"/>
      <c r="AY72" s="428">
        <f t="shared" si="38"/>
        <v>58</v>
      </c>
      <c r="AZ72" s="428" t="b">
        <f t="shared" si="39"/>
        <v>0</v>
      </c>
      <c r="BA72" s="428" t="str">
        <f t="shared" si="40"/>
        <v>K50</v>
      </c>
      <c r="BB72" s="392"/>
      <c r="BC72" s="392"/>
      <c r="BD72" s="392"/>
      <c r="BE72" s="392"/>
      <c r="BF72" s="392"/>
      <c r="BG72" s="392"/>
      <c r="BH72" s="392"/>
      <c r="BI72" s="392"/>
      <c r="BJ72" s="392"/>
      <c r="BK72" s="392"/>
      <c r="BL72" s="392"/>
    </row>
    <row r="73" spans="1:64" s="393" customFormat="1" ht="11.25" customHeight="1">
      <c r="A73" s="394">
        <f t="shared" si="16"/>
        <v>70</v>
      </c>
      <c r="B73" s="395">
        <v>27</v>
      </c>
      <c r="C73" s="421">
        <v>25</v>
      </c>
      <c r="D73" s="403" t="s">
        <v>100</v>
      </c>
      <c r="E73" s="397">
        <f t="shared" si="32"/>
        <v>0.11015046296296296</v>
      </c>
      <c r="F73" s="398">
        <f t="shared" si="33"/>
        <v>6.94444444444553E-05</v>
      </c>
      <c r="G73" s="399">
        <f t="shared" si="34"/>
        <v>12</v>
      </c>
      <c r="H73" s="400">
        <f t="shared" si="35"/>
        <v>0.009179205246913581</v>
      </c>
      <c r="I73" s="403">
        <v>37</v>
      </c>
      <c r="J73" s="404">
        <v>45</v>
      </c>
      <c r="K73" s="403"/>
      <c r="L73" s="403"/>
      <c r="M73" s="404"/>
      <c r="N73" s="403"/>
      <c r="O73" s="453"/>
      <c r="P73" s="453"/>
      <c r="Q73" s="453" t="s">
        <v>152</v>
      </c>
      <c r="R73" s="421" t="s">
        <v>72</v>
      </c>
      <c r="S73" s="421">
        <v>1947</v>
      </c>
      <c r="T73" s="422" t="str">
        <f t="shared" si="36"/>
        <v>K50</v>
      </c>
      <c r="U73" s="423" t="s">
        <v>71</v>
      </c>
      <c r="V73" s="454">
        <v>0.0574537037037037</v>
      </c>
      <c r="W73" s="438">
        <v>6</v>
      </c>
      <c r="X73" s="439">
        <f>V73/W73</f>
        <v>0.009575617283950616</v>
      </c>
      <c r="Y73" s="455">
        <v>0.05269675925925926</v>
      </c>
      <c r="Z73" s="438">
        <v>6</v>
      </c>
      <c r="AA73" s="439">
        <f>Y73/Z73</f>
        <v>0.008782793209876544</v>
      </c>
      <c r="AB73" s="436"/>
      <c r="AC73" s="438"/>
      <c r="AD73" s="410"/>
      <c r="AE73" s="437"/>
      <c r="AF73" s="438"/>
      <c r="AG73" s="439"/>
      <c r="AH73" s="436"/>
      <c r="AI73" s="438"/>
      <c r="AJ73" s="410" t="e">
        <f t="shared" si="37"/>
        <v>#DIV/0!</v>
      </c>
      <c r="AK73" s="456"/>
      <c r="AL73" s="438"/>
      <c r="AM73" s="439"/>
      <c r="AN73" s="457"/>
      <c r="AO73" s="458"/>
      <c r="AP73" s="459"/>
      <c r="AQ73" s="429"/>
      <c r="AR73" s="440"/>
      <c r="AS73" s="439"/>
      <c r="AT73" s="462">
        <v>1</v>
      </c>
      <c r="AU73" s="473"/>
      <c r="AV73" s="474"/>
      <c r="AW73" s="473"/>
      <c r="AX73" s="475"/>
      <c r="AY73" s="428">
        <f t="shared" si="38"/>
        <v>62</v>
      </c>
      <c r="AZ73" s="428" t="b">
        <f t="shared" si="39"/>
        <v>0</v>
      </c>
      <c r="BA73" s="428" t="str">
        <f t="shared" si="40"/>
        <v>K50</v>
      </c>
      <c r="BB73" s="392"/>
      <c r="BC73" s="392"/>
      <c r="BD73" s="392"/>
      <c r="BE73" s="392"/>
      <c r="BF73" s="392"/>
      <c r="BG73" s="392"/>
      <c r="BH73" s="392"/>
      <c r="BI73" s="392"/>
      <c r="BJ73" s="392"/>
      <c r="BK73" s="392"/>
      <c r="BL73" s="392"/>
    </row>
    <row r="74" spans="1:64" s="393" customFormat="1" ht="11.25" customHeight="1" thickBot="1">
      <c r="A74" s="586">
        <f t="shared" si="16"/>
        <v>71</v>
      </c>
      <c r="B74" s="395">
        <v>28</v>
      </c>
      <c r="C74" s="421">
        <v>39</v>
      </c>
      <c r="D74" s="403" t="s">
        <v>116</v>
      </c>
      <c r="E74" s="397">
        <f t="shared" si="32"/>
        <v>0.11021990740740742</v>
      </c>
      <c r="F74" s="398">
        <f t="shared" si="33"/>
      </c>
      <c r="G74" s="399">
        <f t="shared" si="34"/>
        <v>12</v>
      </c>
      <c r="H74" s="400">
        <f t="shared" si="35"/>
        <v>0.009184992283950618</v>
      </c>
      <c r="I74" s="403">
        <v>40</v>
      </c>
      <c r="J74" s="404">
        <v>46</v>
      </c>
      <c r="K74" s="403"/>
      <c r="L74" s="403"/>
      <c r="M74" s="404"/>
      <c r="N74" s="403"/>
      <c r="O74" s="453"/>
      <c r="P74" s="453"/>
      <c r="Q74" s="453" t="s">
        <v>152</v>
      </c>
      <c r="R74" s="421" t="s">
        <v>72</v>
      </c>
      <c r="S74" s="421">
        <v>1952</v>
      </c>
      <c r="T74" s="422" t="str">
        <f t="shared" si="36"/>
        <v>K50</v>
      </c>
      <c r="U74" s="423" t="s">
        <v>71</v>
      </c>
      <c r="V74" s="454">
        <v>0.05752314814814815</v>
      </c>
      <c r="W74" s="438">
        <v>6</v>
      </c>
      <c r="X74" s="439">
        <f>V74/W74</f>
        <v>0.009587191358024692</v>
      </c>
      <c r="Y74" s="455">
        <v>0.05269675925925926</v>
      </c>
      <c r="Z74" s="438">
        <v>6</v>
      </c>
      <c r="AA74" s="439">
        <f>Y74/Z74</f>
        <v>0.008782793209876544</v>
      </c>
      <c r="AB74" s="436"/>
      <c r="AC74" s="438"/>
      <c r="AD74" s="410"/>
      <c r="AE74" s="437"/>
      <c r="AF74" s="438"/>
      <c r="AG74" s="439"/>
      <c r="AH74" s="436"/>
      <c r="AI74" s="438"/>
      <c r="AJ74" s="410" t="e">
        <f t="shared" si="37"/>
        <v>#DIV/0!</v>
      </c>
      <c r="AK74" s="456"/>
      <c r="AL74" s="438"/>
      <c r="AM74" s="439"/>
      <c r="AN74" s="457"/>
      <c r="AO74" s="458"/>
      <c r="AP74" s="459"/>
      <c r="AQ74" s="429"/>
      <c r="AR74" s="440"/>
      <c r="AS74" s="439"/>
      <c r="AT74" s="462">
        <v>1</v>
      </c>
      <c r="AU74" s="473"/>
      <c r="AV74" s="474"/>
      <c r="AW74" s="473"/>
      <c r="AX74" s="475"/>
      <c r="AY74" s="428">
        <f t="shared" si="38"/>
        <v>57</v>
      </c>
      <c r="AZ74" s="428" t="b">
        <f t="shared" si="39"/>
        <v>0</v>
      </c>
      <c r="BA74" s="428" t="str">
        <f t="shared" si="40"/>
        <v>K50</v>
      </c>
      <c r="BB74" s="392"/>
      <c r="BC74" s="392"/>
      <c r="BD74" s="392"/>
      <c r="BE74" s="392"/>
      <c r="BF74" s="392"/>
      <c r="BG74" s="392"/>
      <c r="BH74" s="392"/>
      <c r="BI74" s="392"/>
      <c r="BJ74" s="392"/>
      <c r="BK74" s="392"/>
      <c r="BL74" s="392"/>
    </row>
    <row r="75" spans="1:64" s="393" customFormat="1" ht="11.25" customHeight="1">
      <c r="A75" s="394">
        <f t="shared" si="16"/>
        <v>72</v>
      </c>
      <c r="B75" s="395">
        <v>29</v>
      </c>
      <c r="C75" s="421">
        <v>75</v>
      </c>
      <c r="D75" s="403" t="s">
        <v>178</v>
      </c>
      <c r="E75" s="397">
        <f t="shared" si="32"/>
        <v>0.03741898148148148</v>
      </c>
      <c r="F75" s="398">
        <f t="shared" si="33"/>
        <v>0.0005439814814814856</v>
      </c>
      <c r="G75" s="399">
        <f t="shared" si="34"/>
        <v>6</v>
      </c>
      <c r="H75" s="400">
        <f t="shared" si="35"/>
        <v>0.006236496913580246</v>
      </c>
      <c r="I75" s="403"/>
      <c r="J75" s="404"/>
      <c r="K75" s="403"/>
      <c r="L75" s="403">
        <v>36</v>
      </c>
      <c r="M75" s="404"/>
      <c r="N75" s="403"/>
      <c r="O75" s="453"/>
      <c r="P75" s="453"/>
      <c r="Q75" s="453" t="s">
        <v>152</v>
      </c>
      <c r="R75" s="421" t="s">
        <v>72</v>
      </c>
      <c r="S75" s="421">
        <v>1996</v>
      </c>
      <c r="T75" s="422" t="str">
        <f t="shared" si="36"/>
        <v>K16</v>
      </c>
      <c r="U75" s="423" t="s">
        <v>87</v>
      </c>
      <c r="V75" s="454"/>
      <c r="W75" s="438"/>
      <c r="X75" s="439"/>
      <c r="Y75" s="455"/>
      <c r="Z75" s="438"/>
      <c r="AA75" s="439"/>
      <c r="AB75" s="436"/>
      <c r="AC75" s="438"/>
      <c r="AD75" s="410"/>
      <c r="AE75" s="437">
        <v>0.03741898148148148</v>
      </c>
      <c r="AF75" s="438">
        <v>6</v>
      </c>
      <c r="AG75" s="439">
        <f>AE75/AF75</f>
        <v>0.006236496913580246</v>
      </c>
      <c r="AH75" s="436"/>
      <c r="AI75" s="438"/>
      <c r="AJ75" s="410" t="e">
        <f t="shared" si="37"/>
        <v>#DIV/0!</v>
      </c>
      <c r="AK75" s="456"/>
      <c r="AL75" s="438"/>
      <c r="AM75" s="439"/>
      <c r="AN75" s="457"/>
      <c r="AO75" s="458"/>
      <c r="AP75" s="459"/>
      <c r="AQ75" s="429"/>
      <c r="AR75" s="440"/>
      <c r="AS75" s="439"/>
      <c r="AT75" s="462">
        <v>1</v>
      </c>
      <c r="AU75" s="473"/>
      <c r="AV75" s="474"/>
      <c r="AW75" s="473"/>
      <c r="AX75" s="475"/>
      <c r="AY75" s="428">
        <f t="shared" si="38"/>
        <v>13</v>
      </c>
      <c r="AZ75" s="428" t="b">
        <f t="shared" si="39"/>
        <v>0</v>
      </c>
      <c r="BA75" s="428" t="str">
        <f t="shared" si="40"/>
        <v>K16</v>
      </c>
      <c r="BB75" s="392"/>
      <c r="BC75" s="392"/>
      <c r="BD75" s="392"/>
      <c r="BE75" s="392"/>
      <c r="BF75" s="392"/>
      <c r="BG75" s="392"/>
      <c r="BH75" s="392"/>
      <c r="BI75" s="392"/>
      <c r="BJ75" s="392"/>
      <c r="BK75" s="392"/>
      <c r="BL75" s="392"/>
    </row>
    <row r="76" spans="1:64" s="393" customFormat="1" ht="11.25" customHeight="1">
      <c r="A76" s="394">
        <f t="shared" si="16"/>
        <v>73</v>
      </c>
      <c r="B76" s="395">
        <v>30</v>
      </c>
      <c r="C76" s="421">
        <v>74</v>
      </c>
      <c r="D76" s="403" t="s">
        <v>176</v>
      </c>
      <c r="E76" s="397">
        <f t="shared" si="32"/>
        <v>0.03796296296296296</v>
      </c>
      <c r="F76" s="398">
        <f t="shared" si="33"/>
        <v>0.0010763888888888906</v>
      </c>
      <c r="G76" s="399">
        <f t="shared" si="34"/>
        <v>6</v>
      </c>
      <c r="H76" s="400">
        <f t="shared" si="35"/>
        <v>0.006327160493827161</v>
      </c>
      <c r="I76" s="403"/>
      <c r="J76" s="404"/>
      <c r="K76" s="403"/>
      <c r="L76" s="403">
        <v>42</v>
      </c>
      <c r="M76" s="404"/>
      <c r="N76" s="403"/>
      <c r="O76" s="453"/>
      <c r="P76" s="453"/>
      <c r="Q76" s="453" t="s">
        <v>152</v>
      </c>
      <c r="R76" s="421" t="s">
        <v>72</v>
      </c>
      <c r="S76" s="421">
        <v>1981</v>
      </c>
      <c r="T76" s="422" t="str">
        <f t="shared" si="36"/>
        <v>K16</v>
      </c>
      <c r="U76" s="423" t="s">
        <v>71</v>
      </c>
      <c r="V76" s="454"/>
      <c r="W76" s="438"/>
      <c r="X76" s="439"/>
      <c r="Y76" s="455"/>
      <c r="Z76" s="438"/>
      <c r="AA76" s="439"/>
      <c r="AB76" s="436"/>
      <c r="AC76" s="438"/>
      <c r="AD76" s="410"/>
      <c r="AE76" s="437">
        <v>0.03796296296296296</v>
      </c>
      <c r="AF76" s="438">
        <v>6</v>
      </c>
      <c r="AG76" s="439">
        <f>AE76/AF76</f>
        <v>0.006327160493827161</v>
      </c>
      <c r="AH76" s="436"/>
      <c r="AI76" s="438"/>
      <c r="AJ76" s="410" t="e">
        <f t="shared" si="37"/>
        <v>#DIV/0!</v>
      </c>
      <c r="AK76" s="456"/>
      <c r="AL76" s="438"/>
      <c r="AM76" s="439"/>
      <c r="AN76" s="457"/>
      <c r="AO76" s="458"/>
      <c r="AP76" s="459"/>
      <c r="AQ76" s="429"/>
      <c r="AR76" s="440"/>
      <c r="AS76" s="439"/>
      <c r="AT76" s="462">
        <v>1</v>
      </c>
      <c r="AU76" s="473"/>
      <c r="AV76" s="474"/>
      <c r="AW76" s="473"/>
      <c r="AX76" s="475"/>
      <c r="AY76" s="428">
        <f t="shared" si="38"/>
        <v>28</v>
      </c>
      <c r="AZ76" s="428" t="b">
        <f t="shared" si="39"/>
        <v>0</v>
      </c>
      <c r="BA76" s="428" t="str">
        <f t="shared" si="40"/>
        <v>K16</v>
      </c>
      <c r="BB76" s="392"/>
      <c r="BC76" s="392"/>
      <c r="BD76" s="392"/>
      <c r="BE76" s="392"/>
      <c r="BF76" s="392"/>
      <c r="BG76" s="392"/>
      <c r="BH76" s="392"/>
      <c r="BI76" s="392"/>
      <c r="BJ76" s="392"/>
      <c r="BK76" s="392"/>
      <c r="BL76" s="392"/>
    </row>
    <row r="77" spans="1:64" s="393" customFormat="1" ht="11.25" customHeight="1">
      <c r="A77" s="394">
        <f t="shared" si="16"/>
        <v>74</v>
      </c>
      <c r="B77" s="395">
        <v>31</v>
      </c>
      <c r="C77" s="421">
        <v>44</v>
      </c>
      <c r="D77" s="403" t="s">
        <v>124</v>
      </c>
      <c r="E77" s="397">
        <f t="shared" si="32"/>
        <v>0.03903935185185185</v>
      </c>
      <c r="F77" s="398">
        <f t="shared" si="33"/>
        <v>0.004456018518518519</v>
      </c>
      <c r="G77" s="399">
        <f t="shared" si="34"/>
        <v>6</v>
      </c>
      <c r="H77" s="400">
        <f t="shared" si="35"/>
        <v>0.006506558641975309</v>
      </c>
      <c r="I77" s="403"/>
      <c r="J77" s="404">
        <v>26</v>
      </c>
      <c r="K77" s="403"/>
      <c r="L77" s="403"/>
      <c r="M77" s="404"/>
      <c r="N77" s="403"/>
      <c r="O77" s="453"/>
      <c r="P77" s="453"/>
      <c r="Q77" s="453" t="s">
        <v>152</v>
      </c>
      <c r="R77" s="421" t="s">
        <v>72</v>
      </c>
      <c r="S77" s="421">
        <v>1982</v>
      </c>
      <c r="T77" s="422" t="str">
        <f t="shared" si="36"/>
        <v>K16</v>
      </c>
      <c r="U77" s="423" t="s">
        <v>71</v>
      </c>
      <c r="V77" s="454"/>
      <c r="W77" s="438"/>
      <c r="X77" s="439"/>
      <c r="Y77" s="455">
        <v>0.03903935185185185</v>
      </c>
      <c r="Z77" s="438">
        <v>6</v>
      </c>
      <c r="AA77" s="439">
        <f>Y77/Z77</f>
        <v>0.006506558641975309</v>
      </c>
      <c r="AB77" s="436"/>
      <c r="AC77" s="438"/>
      <c r="AD77" s="410"/>
      <c r="AE77" s="437"/>
      <c r="AF77" s="438"/>
      <c r="AG77" s="439"/>
      <c r="AH77" s="436"/>
      <c r="AI77" s="438"/>
      <c r="AJ77" s="410" t="e">
        <f t="shared" si="37"/>
        <v>#DIV/0!</v>
      </c>
      <c r="AK77" s="456"/>
      <c r="AL77" s="438"/>
      <c r="AM77" s="439"/>
      <c r="AN77" s="457"/>
      <c r="AO77" s="458"/>
      <c r="AP77" s="459"/>
      <c r="AQ77" s="424"/>
      <c r="AR77" s="440"/>
      <c r="AS77" s="439"/>
      <c r="AT77" s="462">
        <v>1</v>
      </c>
      <c r="AU77" s="463"/>
      <c r="AV77" s="464"/>
      <c r="AW77" s="463"/>
      <c r="AX77" s="465"/>
      <c r="AY77" s="426">
        <f t="shared" si="38"/>
        <v>27</v>
      </c>
      <c r="AZ77" s="427" t="b">
        <f t="shared" si="39"/>
        <v>0</v>
      </c>
      <c r="BA77" s="428" t="str">
        <f t="shared" si="40"/>
        <v>K16</v>
      </c>
      <c r="BB77" s="392"/>
      <c r="BC77" s="392"/>
      <c r="BD77" s="392"/>
      <c r="BE77" s="392"/>
      <c r="BF77" s="392"/>
      <c r="BG77" s="392"/>
      <c r="BH77" s="392"/>
      <c r="BI77" s="392"/>
      <c r="BJ77" s="392"/>
      <c r="BK77" s="392"/>
      <c r="BL77" s="392"/>
    </row>
    <row r="78" spans="1:64" s="393" customFormat="1" ht="11.25" customHeight="1">
      <c r="A78" s="394">
        <f t="shared" si="16"/>
        <v>75</v>
      </c>
      <c r="B78" s="395">
        <v>32</v>
      </c>
      <c r="C78" s="421">
        <v>49</v>
      </c>
      <c r="D78" s="403" t="s">
        <v>132</v>
      </c>
      <c r="E78" s="397">
        <f t="shared" si="32"/>
        <v>0.04349537037037037</v>
      </c>
      <c r="F78" s="398">
        <f t="shared" si="33"/>
        <v>0.0023379629629629653</v>
      </c>
      <c r="G78" s="399">
        <f t="shared" si="34"/>
        <v>6</v>
      </c>
      <c r="H78" s="400">
        <f t="shared" si="35"/>
        <v>0.007249228395061729</v>
      </c>
      <c r="I78" s="403"/>
      <c r="J78" s="404">
        <v>35</v>
      </c>
      <c r="K78" s="403"/>
      <c r="L78" s="403"/>
      <c r="M78" s="404"/>
      <c r="N78" s="403"/>
      <c r="O78" s="453"/>
      <c r="P78" s="453"/>
      <c r="Q78" s="453" t="s">
        <v>152</v>
      </c>
      <c r="R78" s="421" t="s">
        <v>72</v>
      </c>
      <c r="S78" s="421">
        <v>1970</v>
      </c>
      <c r="T78" s="422" t="str">
        <f t="shared" si="36"/>
        <v>K36</v>
      </c>
      <c r="U78" s="423" t="s">
        <v>71</v>
      </c>
      <c r="V78" s="454"/>
      <c r="W78" s="438"/>
      <c r="X78" s="439"/>
      <c r="Y78" s="455">
        <v>0.04349537037037037</v>
      </c>
      <c r="Z78" s="438">
        <v>6</v>
      </c>
      <c r="AA78" s="439">
        <f>Y78/Z78</f>
        <v>0.007249228395061729</v>
      </c>
      <c r="AB78" s="436"/>
      <c r="AC78" s="438"/>
      <c r="AD78" s="410"/>
      <c r="AE78" s="437"/>
      <c r="AF78" s="438"/>
      <c r="AG78" s="439"/>
      <c r="AH78" s="436"/>
      <c r="AI78" s="438"/>
      <c r="AJ78" s="410" t="e">
        <f t="shared" si="37"/>
        <v>#DIV/0!</v>
      </c>
      <c r="AK78" s="456"/>
      <c r="AL78" s="438"/>
      <c r="AM78" s="439"/>
      <c r="AN78" s="457"/>
      <c r="AO78" s="458"/>
      <c r="AP78" s="459"/>
      <c r="AQ78" s="424"/>
      <c r="AR78" s="440"/>
      <c r="AS78" s="439"/>
      <c r="AT78" s="462">
        <v>1</v>
      </c>
      <c r="AU78" s="463"/>
      <c r="AV78" s="464"/>
      <c r="AW78" s="463"/>
      <c r="AX78" s="465"/>
      <c r="AY78" s="426">
        <f t="shared" si="38"/>
        <v>39</v>
      </c>
      <c r="AZ78" s="427" t="b">
        <f t="shared" si="39"/>
        <v>0</v>
      </c>
      <c r="BA78" s="428" t="str">
        <f t="shared" si="40"/>
        <v>K36</v>
      </c>
      <c r="BB78" s="392"/>
      <c r="BC78" s="392"/>
      <c r="BD78" s="392"/>
      <c r="BE78" s="392"/>
      <c r="BF78" s="392"/>
      <c r="BG78" s="392"/>
      <c r="BH78" s="392"/>
      <c r="BI78" s="392"/>
      <c r="BJ78" s="392"/>
      <c r="BK78" s="392"/>
      <c r="BL78" s="392"/>
    </row>
    <row r="79" spans="1:64" s="393" customFormat="1" ht="11.25" customHeight="1">
      <c r="A79" s="394">
        <f t="shared" si="16"/>
        <v>76</v>
      </c>
      <c r="B79" s="395">
        <v>33</v>
      </c>
      <c r="C79" s="421">
        <v>70</v>
      </c>
      <c r="D79" s="403" t="s">
        <v>171</v>
      </c>
      <c r="E79" s="397">
        <f t="shared" si="32"/>
        <v>0.04583333333333334</v>
      </c>
      <c r="F79" s="398">
        <f t="shared" si="33"/>
      </c>
      <c r="G79" s="399">
        <f t="shared" si="34"/>
        <v>6</v>
      </c>
      <c r="H79" s="400">
        <f t="shared" si="35"/>
        <v>0.0076388888888888895</v>
      </c>
      <c r="I79" s="403"/>
      <c r="J79" s="404"/>
      <c r="K79" s="403">
        <v>44</v>
      </c>
      <c r="L79" s="403"/>
      <c r="M79" s="404"/>
      <c r="N79" s="403"/>
      <c r="O79" s="453"/>
      <c r="P79" s="453"/>
      <c r="Q79" s="453" t="s">
        <v>152</v>
      </c>
      <c r="R79" s="421" t="s">
        <v>72</v>
      </c>
      <c r="S79" s="476">
        <v>1962</v>
      </c>
      <c r="T79" s="422" t="str">
        <f t="shared" si="36"/>
        <v>K36</v>
      </c>
      <c r="U79" s="423" t="s">
        <v>161</v>
      </c>
      <c r="V79" s="454"/>
      <c r="W79" s="438"/>
      <c r="X79" s="439"/>
      <c r="Y79" s="455"/>
      <c r="Z79" s="438"/>
      <c r="AA79" s="439"/>
      <c r="AB79" s="436">
        <v>0.04583333333333334</v>
      </c>
      <c r="AC79" s="438">
        <v>6</v>
      </c>
      <c r="AD79" s="410">
        <f>AB79/AC79</f>
        <v>0.0076388888888888895</v>
      </c>
      <c r="AE79" s="437"/>
      <c r="AF79" s="438"/>
      <c r="AG79" s="439"/>
      <c r="AH79" s="436"/>
      <c r="AI79" s="438"/>
      <c r="AJ79" s="410" t="e">
        <f t="shared" si="37"/>
        <v>#DIV/0!</v>
      </c>
      <c r="AK79" s="456"/>
      <c r="AL79" s="438"/>
      <c r="AM79" s="439"/>
      <c r="AN79" s="457"/>
      <c r="AO79" s="458"/>
      <c r="AP79" s="459"/>
      <c r="AQ79" s="424"/>
      <c r="AR79" s="440"/>
      <c r="AS79" s="439"/>
      <c r="AT79" s="462">
        <v>1</v>
      </c>
      <c r="AU79" s="463"/>
      <c r="AV79" s="464"/>
      <c r="AW79" s="463"/>
      <c r="AX79" s="465"/>
      <c r="AY79" s="426">
        <f t="shared" si="38"/>
        <v>47</v>
      </c>
      <c r="AZ79" s="427" t="b">
        <f t="shared" si="39"/>
        <v>0</v>
      </c>
      <c r="BA79" s="428" t="str">
        <f t="shared" si="40"/>
        <v>K36</v>
      </c>
      <c r="BB79" s="392"/>
      <c r="BC79" s="392"/>
      <c r="BD79" s="392"/>
      <c r="BE79" s="392"/>
      <c r="BF79" s="392"/>
      <c r="BG79" s="392"/>
      <c r="BH79" s="392"/>
      <c r="BI79" s="392"/>
      <c r="BJ79" s="392"/>
      <c r="BK79" s="392"/>
      <c r="BL79" s="392"/>
    </row>
    <row r="80" spans="1:64" s="393" customFormat="1" ht="11.25" customHeight="1">
      <c r="A80" s="394">
        <f t="shared" si="16"/>
        <v>77</v>
      </c>
      <c r="B80" s="395">
        <v>34</v>
      </c>
      <c r="C80" s="421">
        <v>69</v>
      </c>
      <c r="D80" s="403" t="s">
        <v>170</v>
      </c>
      <c r="E80" s="397">
        <f t="shared" si="32"/>
        <v>0.04583333333333334</v>
      </c>
      <c r="F80" s="398">
        <f t="shared" si="33"/>
        <v>0.0019675925925925833</v>
      </c>
      <c r="G80" s="399">
        <f t="shared" si="34"/>
        <v>6</v>
      </c>
      <c r="H80" s="400">
        <f t="shared" si="35"/>
        <v>0.0076388888888888895</v>
      </c>
      <c r="I80" s="403"/>
      <c r="J80" s="404"/>
      <c r="K80" s="403">
        <v>43</v>
      </c>
      <c r="L80" s="403"/>
      <c r="M80" s="404"/>
      <c r="N80" s="403"/>
      <c r="O80" s="453"/>
      <c r="P80" s="453"/>
      <c r="Q80" s="453" t="s">
        <v>152</v>
      </c>
      <c r="R80" s="421" t="s">
        <v>72</v>
      </c>
      <c r="S80" s="476">
        <v>1951</v>
      </c>
      <c r="T80" s="422" t="str">
        <f t="shared" si="36"/>
        <v>K50</v>
      </c>
      <c r="U80" s="423" t="s">
        <v>161</v>
      </c>
      <c r="V80" s="454"/>
      <c r="W80" s="438"/>
      <c r="X80" s="439"/>
      <c r="Y80" s="455"/>
      <c r="Z80" s="438"/>
      <c r="AA80" s="439"/>
      <c r="AB80" s="436">
        <v>0.04583333333333334</v>
      </c>
      <c r="AC80" s="438">
        <v>6</v>
      </c>
      <c r="AD80" s="410">
        <f>AB80/AC80</f>
        <v>0.0076388888888888895</v>
      </c>
      <c r="AE80" s="437"/>
      <c r="AF80" s="438"/>
      <c r="AG80" s="439"/>
      <c r="AH80" s="436"/>
      <c r="AI80" s="438"/>
      <c r="AJ80" s="410" t="e">
        <f t="shared" si="37"/>
        <v>#DIV/0!</v>
      </c>
      <c r="AK80" s="456"/>
      <c r="AL80" s="438"/>
      <c r="AM80" s="439"/>
      <c r="AN80" s="457"/>
      <c r="AO80" s="458"/>
      <c r="AP80" s="459"/>
      <c r="AQ80" s="424"/>
      <c r="AR80" s="440"/>
      <c r="AS80" s="439"/>
      <c r="AT80" s="462">
        <v>1</v>
      </c>
      <c r="AU80" s="463"/>
      <c r="AV80" s="464"/>
      <c r="AW80" s="463"/>
      <c r="AX80" s="465"/>
      <c r="AY80" s="428">
        <f t="shared" si="38"/>
        <v>58</v>
      </c>
      <c r="AZ80" s="428" t="b">
        <f t="shared" si="39"/>
        <v>0</v>
      </c>
      <c r="BA80" s="428" t="str">
        <f t="shared" si="40"/>
        <v>K50</v>
      </c>
      <c r="BB80" s="392"/>
      <c r="BC80" s="392"/>
      <c r="BD80" s="392"/>
      <c r="BE80" s="392"/>
      <c r="BF80" s="392"/>
      <c r="BG80" s="392"/>
      <c r="BH80" s="392"/>
      <c r="BI80" s="392"/>
      <c r="BJ80" s="392"/>
      <c r="BK80" s="392"/>
      <c r="BL80" s="392"/>
    </row>
    <row r="81" spans="1:64" s="393" customFormat="1" ht="11.25" customHeight="1">
      <c r="A81" s="394">
        <f t="shared" si="16"/>
        <v>78</v>
      </c>
      <c r="B81" s="395">
        <v>35</v>
      </c>
      <c r="C81" s="421">
        <v>62</v>
      </c>
      <c r="D81" s="403" t="s">
        <v>160</v>
      </c>
      <c r="E81" s="397">
        <f t="shared" si="32"/>
        <v>0.04780092592592592</v>
      </c>
      <c r="F81" s="398">
        <f t="shared" si="33"/>
      </c>
      <c r="G81" s="399">
        <f t="shared" si="34"/>
        <v>6</v>
      </c>
      <c r="H81" s="400">
        <f t="shared" si="35"/>
        <v>0.00796682098765432</v>
      </c>
      <c r="I81" s="403"/>
      <c r="J81" s="404"/>
      <c r="K81" s="403">
        <v>47</v>
      </c>
      <c r="L81" s="403"/>
      <c r="M81" s="404"/>
      <c r="N81" s="403"/>
      <c r="O81" s="453"/>
      <c r="P81" s="453"/>
      <c r="Q81" s="453" t="s">
        <v>152</v>
      </c>
      <c r="R81" s="421" t="s">
        <v>72</v>
      </c>
      <c r="S81" s="421">
        <v>1955</v>
      </c>
      <c r="T81" s="422" t="str">
        <f t="shared" si="36"/>
        <v>K50</v>
      </c>
      <c r="U81" s="423" t="s">
        <v>161</v>
      </c>
      <c r="V81" s="454"/>
      <c r="W81" s="438"/>
      <c r="X81" s="439"/>
      <c r="Y81" s="455"/>
      <c r="Z81" s="438"/>
      <c r="AA81" s="439"/>
      <c r="AB81" s="436">
        <v>0.04780092592592592</v>
      </c>
      <c r="AC81" s="438">
        <v>6</v>
      </c>
      <c r="AD81" s="410">
        <f>AB81/AC81</f>
        <v>0.00796682098765432</v>
      </c>
      <c r="AE81" s="437"/>
      <c r="AF81" s="438"/>
      <c r="AG81" s="439"/>
      <c r="AH81" s="436"/>
      <c r="AI81" s="438"/>
      <c r="AJ81" s="410" t="e">
        <f t="shared" si="37"/>
        <v>#DIV/0!</v>
      </c>
      <c r="AK81" s="456"/>
      <c r="AL81" s="438"/>
      <c r="AM81" s="439"/>
      <c r="AN81" s="457"/>
      <c r="AO81" s="458"/>
      <c r="AP81" s="459"/>
      <c r="AQ81" s="424"/>
      <c r="AR81" s="440"/>
      <c r="AS81" s="439"/>
      <c r="AT81" s="462">
        <v>1</v>
      </c>
      <c r="AU81" s="463"/>
      <c r="AV81" s="464"/>
      <c r="AW81" s="463"/>
      <c r="AX81" s="465"/>
      <c r="AY81" s="426">
        <f t="shared" si="38"/>
        <v>54</v>
      </c>
      <c r="AZ81" s="427" t="b">
        <f t="shared" si="39"/>
        <v>0</v>
      </c>
      <c r="BA81" s="428" t="str">
        <f t="shared" si="40"/>
        <v>K50</v>
      </c>
      <c r="BB81" s="392"/>
      <c r="BC81" s="392"/>
      <c r="BD81" s="392"/>
      <c r="BE81" s="392"/>
      <c r="BF81" s="392"/>
      <c r="BG81" s="392"/>
      <c r="BH81" s="392"/>
      <c r="BI81" s="392"/>
      <c r="BJ81" s="392"/>
      <c r="BK81" s="392"/>
      <c r="BL81" s="392"/>
    </row>
    <row r="82" spans="1:64" s="393" customFormat="1" ht="11.25" customHeight="1">
      <c r="A82" s="394">
        <f t="shared" si="16"/>
        <v>79</v>
      </c>
      <c r="B82" s="395">
        <v>36</v>
      </c>
      <c r="C82" s="421">
        <v>63</v>
      </c>
      <c r="D82" s="403" t="s">
        <v>162</v>
      </c>
      <c r="E82" s="397">
        <f t="shared" si="32"/>
        <v>0.04780092592592592</v>
      </c>
      <c r="F82" s="398">
        <f t="shared" si="33"/>
        <v>0.002800925925925929</v>
      </c>
      <c r="G82" s="399">
        <f t="shared" si="34"/>
        <v>6</v>
      </c>
      <c r="H82" s="400">
        <f t="shared" si="35"/>
        <v>0.00796682098765432</v>
      </c>
      <c r="I82" s="403"/>
      <c r="J82" s="404"/>
      <c r="K82" s="403">
        <v>48</v>
      </c>
      <c r="L82" s="403"/>
      <c r="M82" s="404"/>
      <c r="N82" s="403"/>
      <c r="O82" s="453"/>
      <c r="P82" s="453"/>
      <c r="Q82" s="453" t="s">
        <v>152</v>
      </c>
      <c r="R82" s="421" t="s">
        <v>72</v>
      </c>
      <c r="S82" s="421">
        <v>1952</v>
      </c>
      <c r="T82" s="422" t="str">
        <f t="shared" si="36"/>
        <v>K50</v>
      </c>
      <c r="U82" s="423" t="s">
        <v>71</v>
      </c>
      <c r="V82" s="454"/>
      <c r="W82" s="438"/>
      <c r="X82" s="439"/>
      <c r="Y82" s="455"/>
      <c r="Z82" s="438"/>
      <c r="AA82" s="439"/>
      <c r="AB82" s="436">
        <v>0.04780092592592592</v>
      </c>
      <c r="AC82" s="438">
        <v>6</v>
      </c>
      <c r="AD82" s="410">
        <f>AB82/AC82</f>
        <v>0.00796682098765432</v>
      </c>
      <c r="AE82" s="437"/>
      <c r="AF82" s="438"/>
      <c r="AG82" s="439"/>
      <c r="AH82" s="436"/>
      <c r="AI82" s="438"/>
      <c r="AJ82" s="410" t="e">
        <f t="shared" si="37"/>
        <v>#DIV/0!</v>
      </c>
      <c r="AK82" s="456"/>
      <c r="AL82" s="438"/>
      <c r="AM82" s="439"/>
      <c r="AN82" s="457"/>
      <c r="AO82" s="458"/>
      <c r="AP82" s="459"/>
      <c r="AQ82" s="424"/>
      <c r="AR82" s="440"/>
      <c r="AS82" s="439"/>
      <c r="AT82" s="462">
        <v>1</v>
      </c>
      <c r="AU82" s="463"/>
      <c r="AV82" s="464"/>
      <c r="AW82" s="463"/>
      <c r="AX82" s="465"/>
      <c r="AY82" s="426">
        <f t="shared" si="38"/>
        <v>57</v>
      </c>
      <c r="AZ82" s="427" t="b">
        <f t="shared" si="39"/>
        <v>0</v>
      </c>
      <c r="BA82" s="428" t="str">
        <f t="shared" si="40"/>
        <v>K50</v>
      </c>
      <c r="BB82" s="392"/>
      <c r="BC82" s="392"/>
      <c r="BD82" s="392"/>
      <c r="BE82" s="392"/>
      <c r="BF82" s="392"/>
      <c r="BG82" s="392"/>
      <c r="BH82" s="392"/>
      <c r="BI82" s="392"/>
      <c r="BJ82" s="392"/>
      <c r="BK82" s="392"/>
      <c r="BL82" s="392"/>
    </row>
    <row r="83" spans="1:64" s="393" customFormat="1" ht="11.25" customHeight="1">
      <c r="A83" s="394">
        <f t="shared" si="16"/>
        <v>80</v>
      </c>
      <c r="B83" s="395">
        <v>37</v>
      </c>
      <c r="C83" s="421">
        <v>22</v>
      </c>
      <c r="D83" s="403" t="s">
        <v>121</v>
      </c>
      <c r="E83" s="397">
        <f t="shared" si="32"/>
        <v>0.05060185185185185</v>
      </c>
      <c r="F83" s="398">
        <f t="shared" si="33"/>
        <v>0.0039583333333333345</v>
      </c>
      <c r="G83" s="399">
        <f t="shared" si="34"/>
        <v>6</v>
      </c>
      <c r="H83" s="400">
        <f t="shared" si="35"/>
        <v>0.008433641975308642</v>
      </c>
      <c r="I83" s="403">
        <v>27</v>
      </c>
      <c r="J83" s="404"/>
      <c r="K83" s="403"/>
      <c r="L83" s="403"/>
      <c r="M83" s="404"/>
      <c r="N83" s="403"/>
      <c r="O83" s="453"/>
      <c r="P83" s="453"/>
      <c r="Q83" s="453" t="s">
        <v>152</v>
      </c>
      <c r="R83" s="421" t="s">
        <v>72</v>
      </c>
      <c r="S83" s="421">
        <v>1980</v>
      </c>
      <c r="T83" s="422" t="str">
        <f t="shared" si="36"/>
        <v>K16</v>
      </c>
      <c r="U83" s="423" t="s">
        <v>71</v>
      </c>
      <c r="V83" s="454">
        <v>0.05060185185185185</v>
      </c>
      <c r="W83" s="438">
        <v>6</v>
      </c>
      <c r="X83" s="439">
        <f>V83/W83</f>
        <v>0.008433641975308642</v>
      </c>
      <c r="Y83" s="455"/>
      <c r="Z83" s="438"/>
      <c r="AA83" s="439"/>
      <c r="AB83" s="436"/>
      <c r="AC83" s="438"/>
      <c r="AD83" s="410"/>
      <c r="AE83" s="437"/>
      <c r="AF83" s="438"/>
      <c r="AG83" s="439"/>
      <c r="AH83" s="436"/>
      <c r="AI83" s="438"/>
      <c r="AJ83" s="410" t="e">
        <f t="shared" si="37"/>
        <v>#DIV/0!</v>
      </c>
      <c r="AK83" s="456"/>
      <c r="AL83" s="438"/>
      <c r="AM83" s="439" t="e">
        <f>AK83/AL83</f>
        <v>#DIV/0!</v>
      </c>
      <c r="AN83" s="457"/>
      <c r="AO83" s="458"/>
      <c r="AP83" s="459" t="e">
        <f>AN83/AO83</f>
        <v>#DIV/0!</v>
      </c>
      <c r="AQ83" s="429"/>
      <c r="AR83" s="440"/>
      <c r="AS83" s="439" t="e">
        <f>AQ83/AR83</f>
        <v>#DIV/0!</v>
      </c>
      <c r="AT83" s="462">
        <v>1</v>
      </c>
      <c r="AU83" s="473"/>
      <c r="AV83" s="474"/>
      <c r="AW83" s="473"/>
      <c r="AX83" s="475"/>
      <c r="AY83" s="426">
        <f t="shared" si="38"/>
        <v>29</v>
      </c>
      <c r="AZ83" s="427" t="b">
        <f t="shared" si="39"/>
        <v>0</v>
      </c>
      <c r="BA83" s="428" t="str">
        <f t="shared" si="40"/>
        <v>K16</v>
      </c>
      <c r="BB83" s="392"/>
      <c r="BC83" s="392"/>
      <c r="BD83" s="392"/>
      <c r="BE83" s="392"/>
      <c r="BF83" s="392"/>
      <c r="BG83" s="392"/>
      <c r="BH83" s="392"/>
      <c r="BI83" s="392"/>
      <c r="BJ83" s="392"/>
      <c r="BK83" s="392"/>
      <c r="BL83" s="392"/>
    </row>
    <row r="84" spans="1:64" s="393" customFormat="1" ht="11.25" customHeight="1">
      <c r="A84" s="394">
        <f t="shared" si="16"/>
        <v>81</v>
      </c>
      <c r="B84" s="395">
        <v>38</v>
      </c>
      <c r="C84" s="421">
        <v>21</v>
      </c>
      <c r="D84" s="403" t="s">
        <v>97</v>
      </c>
      <c r="E84" s="397">
        <f t="shared" si="32"/>
        <v>0.054560185185185184</v>
      </c>
      <c r="F84" s="398">
        <f t="shared" si="33"/>
      </c>
      <c r="G84" s="399">
        <f t="shared" si="34"/>
        <v>6</v>
      </c>
      <c r="H84" s="400">
        <f t="shared" si="35"/>
        <v>0.009093364197530865</v>
      </c>
      <c r="I84" s="403">
        <v>28</v>
      </c>
      <c r="J84" s="404"/>
      <c r="K84" s="403"/>
      <c r="L84" s="403"/>
      <c r="M84" s="404"/>
      <c r="N84" s="403"/>
      <c r="O84" s="453"/>
      <c r="P84" s="453"/>
      <c r="Q84" s="453" t="s">
        <v>152</v>
      </c>
      <c r="R84" s="421" t="s">
        <v>72</v>
      </c>
      <c r="S84" s="421">
        <v>1981</v>
      </c>
      <c r="T84" s="422" t="str">
        <f t="shared" si="36"/>
        <v>K16</v>
      </c>
      <c r="U84" s="423" t="s">
        <v>87</v>
      </c>
      <c r="V84" s="454">
        <v>0.054560185185185184</v>
      </c>
      <c r="W84" s="438">
        <v>6</v>
      </c>
      <c r="X84" s="439">
        <f>V84/W84</f>
        <v>0.009093364197530865</v>
      </c>
      <c r="Y84" s="455"/>
      <c r="Z84" s="438"/>
      <c r="AA84" s="439"/>
      <c r="AB84" s="436"/>
      <c r="AC84" s="438"/>
      <c r="AD84" s="410"/>
      <c r="AE84" s="437"/>
      <c r="AF84" s="438"/>
      <c r="AG84" s="439"/>
      <c r="AH84" s="436"/>
      <c r="AI84" s="438"/>
      <c r="AJ84" s="410" t="e">
        <f t="shared" si="37"/>
        <v>#DIV/0!</v>
      </c>
      <c r="AK84" s="456"/>
      <c r="AL84" s="438"/>
      <c r="AM84" s="439" t="e">
        <f>AK84/AL84</f>
        <v>#DIV/0!</v>
      </c>
      <c r="AN84" s="457"/>
      <c r="AO84" s="458"/>
      <c r="AP84" s="459" t="e">
        <f>AN84/AO84</f>
        <v>#DIV/0!</v>
      </c>
      <c r="AQ84" s="424"/>
      <c r="AR84" s="440"/>
      <c r="AS84" s="439" t="e">
        <f>AQ84/AR84</f>
        <v>#DIV/0!</v>
      </c>
      <c r="AT84" s="462">
        <v>1</v>
      </c>
      <c r="AU84" s="463"/>
      <c r="AV84" s="464"/>
      <c r="AW84" s="463"/>
      <c r="AX84" s="465"/>
      <c r="AY84" s="428">
        <f t="shared" si="38"/>
        <v>28</v>
      </c>
      <c r="AZ84" s="428" t="b">
        <f t="shared" si="39"/>
        <v>0</v>
      </c>
      <c r="BA84" s="428" t="str">
        <f t="shared" si="40"/>
        <v>K16</v>
      </c>
      <c r="BB84" s="392"/>
      <c r="BC84" s="392"/>
      <c r="BD84" s="392"/>
      <c r="BE84" s="392"/>
      <c r="BF84" s="392"/>
      <c r="BG84" s="392"/>
      <c r="BH84" s="392"/>
      <c r="BI84" s="392"/>
      <c r="BJ84" s="392"/>
      <c r="BK84" s="392"/>
      <c r="BL84" s="392"/>
    </row>
    <row r="85" spans="1:64" s="515" customFormat="1" ht="11.25" customHeight="1">
      <c r="A85" s="484">
        <f t="shared" si="16"/>
        <v>82</v>
      </c>
      <c r="B85" s="485"/>
      <c r="C85" s="486"/>
      <c r="D85" s="487"/>
      <c r="E85" s="488"/>
      <c r="F85" s="489"/>
      <c r="G85" s="490"/>
      <c r="H85" s="491"/>
      <c r="I85" s="487"/>
      <c r="J85" s="492"/>
      <c r="K85" s="487"/>
      <c r="L85" s="487"/>
      <c r="M85" s="492"/>
      <c r="N85" s="487"/>
      <c r="O85" s="493"/>
      <c r="P85" s="493"/>
      <c r="Q85" s="493"/>
      <c r="R85" s="486"/>
      <c r="S85" s="486"/>
      <c r="T85" s="494"/>
      <c r="U85" s="495"/>
      <c r="V85" s="496"/>
      <c r="W85" s="497"/>
      <c r="X85" s="498"/>
      <c r="Y85" s="499"/>
      <c r="Z85" s="497"/>
      <c r="AA85" s="498"/>
      <c r="AB85" s="500"/>
      <c r="AC85" s="497"/>
      <c r="AD85" s="501"/>
      <c r="AE85" s="502"/>
      <c r="AF85" s="497"/>
      <c r="AG85" s="498"/>
      <c r="AH85" s="500"/>
      <c r="AI85" s="497"/>
      <c r="AJ85" s="159" t="e">
        <f>AH85/AI85</f>
        <v>#DIV/0!</v>
      </c>
      <c r="AK85" s="503"/>
      <c r="AL85" s="497"/>
      <c r="AM85" s="498"/>
      <c r="AN85" s="504"/>
      <c r="AO85" s="505"/>
      <c r="AP85" s="506"/>
      <c r="AQ85" s="507"/>
      <c r="AR85" s="508"/>
      <c r="AS85" s="498"/>
      <c r="AT85" s="509"/>
      <c r="AU85" s="510"/>
      <c r="AV85" s="511"/>
      <c r="AW85" s="510"/>
      <c r="AX85" s="512"/>
      <c r="AY85" s="513"/>
      <c r="AZ85" s="513"/>
      <c r="BA85" s="513"/>
      <c r="BB85" s="514"/>
      <c r="BC85" s="514"/>
      <c r="BD85" s="514"/>
      <c r="BE85" s="514"/>
      <c r="BF85" s="514"/>
      <c r="BG85" s="514"/>
      <c r="BH85" s="514"/>
      <c r="BI85" s="514"/>
      <c r="BJ85" s="514"/>
      <c r="BK85" s="514"/>
      <c r="BL85" s="514"/>
    </row>
    <row r="86" spans="1:53" ht="11.25" customHeight="1" thickBot="1">
      <c r="A86" s="551">
        <f t="shared" si="16"/>
        <v>83</v>
      </c>
      <c r="B86" s="552"/>
      <c r="C86" s="191"/>
      <c r="D86" s="192"/>
      <c r="E86" s="193">
        <f>V86+Y86+AB86+AE86+AH86+AK86+AN86</f>
        <v>0</v>
      </c>
      <c r="F86" s="194"/>
      <c r="G86" s="99">
        <f>W86+Z86+AC86+AF86+AI86+AL86+AO86</f>
        <v>0</v>
      </c>
      <c r="H86" s="100" t="e">
        <f>E86/G86</f>
        <v>#DIV/0!</v>
      </c>
      <c r="I86" s="192"/>
      <c r="J86" s="195"/>
      <c r="K86" s="192"/>
      <c r="L86" s="192"/>
      <c r="M86" s="195"/>
      <c r="N86" s="192"/>
      <c r="O86" s="196"/>
      <c r="P86" s="192"/>
      <c r="Q86" s="192"/>
      <c r="R86" s="198"/>
      <c r="S86" s="198"/>
      <c r="T86" s="199" t="b">
        <f>IF(R86="M",AZ86,BA86)</f>
        <v>0</v>
      </c>
      <c r="U86" s="200"/>
      <c r="V86" s="244"/>
      <c r="W86" s="202"/>
      <c r="X86" s="203"/>
      <c r="Y86" s="245"/>
      <c r="Z86" s="202"/>
      <c r="AA86" s="203"/>
      <c r="AB86" s="101"/>
      <c r="AC86" s="202"/>
      <c r="AD86" s="203"/>
      <c r="AE86" s="205"/>
      <c r="AF86" s="202"/>
      <c r="AG86" s="203"/>
      <c r="AH86" s="101"/>
      <c r="AI86" s="202"/>
      <c r="AJ86" s="203" t="e">
        <f>AH86/AI86</f>
        <v>#DIV/0!</v>
      </c>
      <c r="AK86" s="246"/>
      <c r="AL86" s="202"/>
      <c r="AM86" s="203" t="e">
        <f>AK86/AL86</f>
        <v>#DIV/0!</v>
      </c>
      <c r="AN86" s="207"/>
      <c r="AO86" s="208"/>
      <c r="AP86" s="247" t="e">
        <f>AN86/AO86</f>
        <v>#DIV/0!</v>
      </c>
      <c r="AQ86" s="248"/>
      <c r="AR86" s="211"/>
      <c r="AS86" s="159" t="e">
        <f>AQ86/AR86</f>
        <v>#DIV/0!</v>
      </c>
      <c r="AT86" s="116">
        <v>1</v>
      </c>
      <c r="AU86" s="107"/>
      <c r="AV86" s="107"/>
      <c r="AY86" s="241"/>
      <c r="AZ86" s="242" t="b">
        <f>IF(AND(R86="M",AY86&lt;=19),"M16",IF(AND(R86="M",AY86&lt;=29),"M20",IF(AND(R86="M",AY86&lt;=39),"M30",IF(AND(R86="M",AY86&lt;=49),"M40",IF(AND(R86="M",AY86&lt;=59),"M50",IF(AND(R86="M",AY86&lt;=69),"M60",IF(AND(R86="M",AY86&lt;=99),"M70")))))))</f>
        <v>0</v>
      </c>
      <c r="BA86" s="243" t="b">
        <f>IF(AND(R86="K",AY86&lt;=35),"K16",IF(AND(R86="K",AY86&lt;=49),"K36",IF(AND(R86="K",AY86&lt;=99),"K50")))</f>
        <v>0</v>
      </c>
    </row>
    <row r="87" spans="1:70" ht="13.5" thickBot="1">
      <c r="A87" s="89" t="s">
        <v>38</v>
      </c>
      <c r="B87" s="89"/>
      <c r="C87" s="90"/>
      <c r="D87" s="91"/>
      <c r="E87" s="48">
        <f>SUM(E4:E86)</f>
        <v>6.051585648148146</v>
      </c>
      <c r="F87" s="49"/>
      <c r="G87" s="50">
        <f>SUM(G4:G86)</f>
        <v>1152</v>
      </c>
      <c r="H87" s="51">
        <f>E87/G87</f>
        <v>0.005253112541795266</v>
      </c>
      <c r="I87" s="33"/>
      <c r="J87" s="34"/>
      <c r="K87" s="33"/>
      <c r="L87" s="33"/>
      <c r="M87" s="33"/>
      <c r="N87" s="33"/>
      <c r="O87" s="35"/>
      <c r="P87" s="31"/>
      <c r="Q87" s="31"/>
      <c r="R87" s="31"/>
      <c r="S87" s="32"/>
      <c r="T87" s="32">
        <f>IF(R87="M",AZ87,BA87)</f>
        <v>0</v>
      </c>
      <c r="U87" s="31"/>
      <c r="V87" s="62">
        <f>SUM(V4:V86)</f>
        <v>1.536412037037037</v>
      </c>
      <c r="W87" s="63">
        <f>SUM(W4:W86)</f>
        <v>252</v>
      </c>
      <c r="X87" s="76">
        <f>V87/W87</f>
        <v>0.006096873162845386</v>
      </c>
      <c r="Y87" s="62">
        <f>SUM(Y4:Y86)</f>
        <v>1.4598148148148151</v>
      </c>
      <c r="Z87" s="63">
        <f>SUM(Z4:Z86)</f>
        <v>276</v>
      </c>
      <c r="AA87" s="76">
        <f>Y87/Z87</f>
        <v>0.005289184111647881</v>
      </c>
      <c r="AB87" s="77">
        <f>SUM(AB4:AB86)</f>
        <v>1.6432523148148153</v>
      </c>
      <c r="AC87" s="63">
        <f>SUM(AC4:AC86)</f>
        <v>312</v>
      </c>
      <c r="AD87" s="79">
        <f>AB87/AC87</f>
        <v>0.005266834342355177</v>
      </c>
      <c r="AE87" s="65">
        <f>SUM(AE4:AE86)</f>
        <v>1.4121064814814812</v>
      </c>
      <c r="AF87" s="66">
        <f>SUM(AF4:AF86)</f>
        <v>312</v>
      </c>
      <c r="AG87" s="64">
        <f>AE87/AF87</f>
        <v>0.004525982312440645</v>
      </c>
      <c r="AH87" s="65">
        <f>SUM(AH4:AH86)</f>
        <v>0</v>
      </c>
      <c r="AI87" s="63">
        <f>SUM(AI4:AI86)</f>
        <v>0</v>
      </c>
      <c r="AJ87" s="64" t="e">
        <f>AH87/AI87</f>
        <v>#DIV/0!</v>
      </c>
      <c r="AK87" s="65">
        <f>SUM(AK4:AK86)</f>
        <v>0</v>
      </c>
      <c r="AL87" s="63">
        <f>SUM(AL4:AL86)</f>
        <v>0</v>
      </c>
      <c r="AM87" s="64" t="e">
        <f>AK87/AL87</f>
        <v>#DIV/0!</v>
      </c>
      <c r="AN87" s="65">
        <f>SUM(AN4:AN86)</f>
        <v>0</v>
      </c>
      <c r="AO87" s="117">
        <f>SUM(AO4:AO86)</f>
        <v>0</v>
      </c>
      <c r="AP87" s="64" t="e">
        <f>AN87/AO87</f>
        <v>#DIV/0!</v>
      </c>
      <c r="AQ87" s="65">
        <f>SUM(AQ4:AQ86)</f>
        <v>0</v>
      </c>
      <c r="AR87" s="128">
        <f>SUM(AR4:AR86)</f>
        <v>0</v>
      </c>
      <c r="AS87" s="64" t="e">
        <f>AQ87/AR87</f>
        <v>#DIV/0!</v>
      </c>
      <c r="AT87" s="60">
        <f>E87+AQ87</f>
        <v>6.051585648148146</v>
      </c>
      <c r="AU87" s="108"/>
      <c r="AV87" s="108"/>
      <c r="AW87" s="109"/>
      <c r="AX87" s="113"/>
      <c r="AY87" s="233">
        <f>SUM(AY4:AY86)</f>
        <v>3317</v>
      </c>
      <c r="BM87" s="58"/>
      <c r="BN87" s="58"/>
      <c r="BO87" s="58"/>
      <c r="BP87" s="58"/>
      <c r="BQ87" s="58"/>
      <c r="BR87" s="58"/>
    </row>
    <row r="88" spans="1:70" ht="12.75">
      <c r="A88" s="53" t="s">
        <v>37</v>
      </c>
      <c r="B88" s="53"/>
      <c r="C88" s="52"/>
      <c r="D88" s="53"/>
      <c r="E88" s="19"/>
      <c r="F88" s="41"/>
      <c r="G88" s="42"/>
      <c r="H88" s="38" t="s">
        <v>53</v>
      </c>
      <c r="I88" s="67">
        <v>42</v>
      </c>
      <c r="J88" s="67">
        <v>46</v>
      </c>
      <c r="K88" s="67">
        <v>52</v>
      </c>
      <c r="L88" s="67">
        <v>52</v>
      </c>
      <c r="M88" s="67"/>
      <c r="N88" s="67"/>
      <c r="O88" s="67"/>
      <c r="P88" s="129"/>
      <c r="Q88" s="129"/>
      <c r="R88" s="68">
        <f>SUM(I88:P88)</f>
        <v>192</v>
      </c>
      <c r="S88" s="78" t="s">
        <v>194</v>
      </c>
      <c r="T88" s="32"/>
      <c r="U88" s="31"/>
      <c r="V88" s="16"/>
      <c r="W88" s="17"/>
      <c r="X88" s="103"/>
      <c r="Y88" s="16"/>
      <c r="Z88" s="17"/>
      <c r="AA88" s="103"/>
      <c r="AB88" s="16"/>
      <c r="AC88" s="17"/>
      <c r="AD88" s="104"/>
      <c r="AE88" s="16"/>
      <c r="AF88" s="26"/>
      <c r="AG88" s="18"/>
      <c r="AH88" s="16"/>
      <c r="AI88" s="17"/>
      <c r="AJ88" s="18"/>
      <c r="AK88" s="16"/>
      <c r="AL88" s="17"/>
      <c r="AM88" s="18"/>
      <c r="AN88" s="16"/>
      <c r="AO88" s="17"/>
      <c r="AP88" s="18"/>
      <c r="AQ88" s="20"/>
      <c r="AR88" s="20"/>
      <c r="AS88" s="55" t="s">
        <v>34</v>
      </c>
      <c r="AT88" s="105"/>
      <c r="AY88" s="234">
        <f>AY87/A72</f>
        <v>48.072463768115945</v>
      </c>
      <c r="BM88" s="58"/>
      <c r="BN88" s="58"/>
      <c r="BO88" s="58"/>
      <c r="BP88" s="58"/>
      <c r="BQ88" s="58"/>
      <c r="BR88" s="58"/>
    </row>
    <row r="89" spans="1:70" ht="12.75">
      <c r="A89" s="102"/>
      <c r="B89" s="102"/>
      <c r="C89" s="32"/>
      <c r="D89" s="31"/>
      <c r="E89" s="19"/>
      <c r="F89" s="43"/>
      <c r="G89" s="39"/>
      <c r="H89" s="36" t="s">
        <v>199</v>
      </c>
      <c r="I89" s="69">
        <v>17</v>
      </c>
      <c r="J89" s="69">
        <v>22</v>
      </c>
      <c r="K89" s="69">
        <v>23</v>
      </c>
      <c r="L89" s="69">
        <v>15</v>
      </c>
      <c r="M89" s="69"/>
      <c r="N89" s="69"/>
      <c r="O89" s="69"/>
      <c r="P89" s="130"/>
      <c r="Q89" s="130"/>
      <c r="R89" s="70">
        <f>SUM(I89:P89)</f>
        <v>77</v>
      </c>
      <c r="T89" s="32"/>
      <c r="U89" s="31"/>
      <c r="V89" s="16"/>
      <c r="W89" s="17"/>
      <c r="X89" s="103"/>
      <c r="Y89" s="16"/>
      <c r="Z89" s="17"/>
      <c r="AA89" s="103"/>
      <c r="AB89" s="16"/>
      <c r="AC89" s="17"/>
      <c r="AD89" s="104"/>
      <c r="AE89" s="16"/>
      <c r="AF89" s="26"/>
      <c r="AG89" s="18"/>
      <c r="AH89" s="16"/>
      <c r="AI89" s="17"/>
      <c r="AJ89" s="18"/>
      <c r="AK89" s="16"/>
      <c r="AL89" s="17"/>
      <c r="AM89" s="18"/>
      <c r="AN89" s="16"/>
      <c r="AO89" s="118"/>
      <c r="AP89" s="18"/>
      <c r="AQ89" s="16"/>
      <c r="AR89" s="17"/>
      <c r="AS89" s="18"/>
      <c r="AT89" s="105"/>
      <c r="BM89" s="58"/>
      <c r="BN89" s="58"/>
      <c r="BO89" s="58"/>
      <c r="BP89" s="58"/>
      <c r="BQ89" s="58"/>
      <c r="BR89" s="58"/>
    </row>
    <row r="90" spans="5:70" ht="12.75">
      <c r="E90" s="19"/>
      <c r="F90" s="254"/>
      <c r="G90" s="255"/>
      <c r="H90" s="256" t="s">
        <v>154</v>
      </c>
      <c r="I90" s="257">
        <v>20</v>
      </c>
      <c r="J90" s="257">
        <v>23</v>
      </c>
      <c r="K90" s="257">
        <v>25</v>
      </c>
      <c r="L90" s="257">
        <v>18</v>
      </c>
      <c r="M90" s="257"/>
      <c r="N90" s="257"/>
      <c r="O90" s="257"/>
      <c r="P90" s="258"/>
      <c r="Q90" s="258"/>
      <c r="R90" s="259">
        <f>SUM(I90:P90)</f>
        <v>86</v>
      </c>
      <c r="S90" s="626" t="s">
        <v>200</v>
      </c>
      <c r="T90" s="626"/>
      <c r="U90" s="627"/>
      <c r="V90" s="31" t="s">
        <v>202</v>
      </c>
      <c r="W90" s="17"/>
      <c r="X90" s="103"/>
      <c r="Y90" s="630" t="s">
        <v>204</v>
      </c>
      <c r="Z90" s="17"/>
      <c r="AA90" s="103"/>
      <c r="AB90" s="16"/>
      <c r="AC90" s="17"/>
      <c r="AD90" s="104"/>
      <c r="AE90" s="16"/>
      <c r="AF90" s="26"/>
      <c r="AG90" s="18"/>
      <c r="AH90" s="16"/>
      <c r="AI90" s="17"/>
      <c r="AJ90" s="18"/>
      <c r="AK90" s="16"/>
      <c r="AL90" s="17"/>
      <c r="AM90" s="18"/>
      <c r="AN90" s="16"/>
      <c r="AO90" s="118"/>
      <c r="AP90" s="18"/>
      <c r="AQ90" s="16"/>
      <c r="AR90" s="17"/>
      <c r="AS90" s="18"/>
      <c r="AT90" s="105"/>
      <c r="BM90" s="58"/>
      <c r="BN90" s="58"/>
      <c r="BO90" s="58"/>
      <c r="BP90" s="58"/>
      <c r="BQ90" s="58"/>
      <c r="BR90" s="58"/>
    </row>
    <row r="91" spans="5:70" ht="12.75">
      <c r="E91" s="19"/>
      <c r="F91" s="44"/>
      <c r="G91" s="40"/>
      <c r="H91" s="37" t="s">
        <v>28</v>
      </c>
      <c r="I91" s="239">
        <f>W87</f>
        <v>252</v>
      </c>
      <c r="J91" s="239">
        <f>Z87</f>
        <v>276</v>
      </c>
      <c r="K91" s="239">
        <f>AC87</f>
        <v>312</v>
      </c>
      <c r="L91" s="517">
        <f>AF87</f>
        <v>312</v>
      </c>
      <c r="M91" s="71"/>
      <c r="N91" s="71"/>
      <c r="O91" s="71"/>
      <c r="P91" s="131"/>
      <c r="Q91" s="250"/>
      <c r="R91" s="72">
        <f>SUM(I91:P91)</f>
        <v>1152</v>
      </c>
      <c r="S91" s="628" t="s">
        <v>201</v>
      </c>
      <c r="T91" s="628"/>
      <c r="U91" s="629"/>
      <c r="V91" s="392" t="s">
        <v>203</v>
      </c>
      <c r="W91" s="17"/>
      <c r="X91" s="103"/>
      <c r="Y91" s="631" t="s">
        <v>205</v>
      </c>
      <c r="Z91" s="17"/>
      <c r="AA91" s="103"/>
      <c r="AB91" s="16"/>
      <c r="AC91" s="17"/>
      <c r="AD91" s="104"/>
      <c r="AE91" s="16"/>
      <c r="AF91" s="26"/>
      <c r="AG91" s="18"/>
      <c r="AH91" s="16"/>
      <c r="AI91" s="17"/>
      <c r="AJ91" s="18"/>
      <c r="AK91" s="16"/>
      <c r="AL91" s="17"/>
      <c r="AM91" s="18"/>
      <c r="AN91" s="16"/>
      <c r="AO91" s="17"/>
      <c r="AP91" s="18"/>
      <c r="AQ91" s="16"/>
      <c r="AR91" s="17"/>
      <c r="AS91" s="18"/>
      <c r="AT91" s="105"/>
      <c r="BM91" s="58"/>
      <c r="BN91" s="58"/>
      <c r="BO91" s="58"/>
      <c r="BP91" s="58"/>
      <c r="BQ91" s="58"/>
      <c r="BR91" s="58"/>
    </row>
    <row r="92" spans="1:70" ht="12.75">
      <c r="A92" s="102"/>
      <c r="B92" s="102"/>
      <c r="C92" s="32"/>
      <c r="D92" s="31"/>
      <c r="E92" s="19"/>
      <c r="F92" s="44"/>
      <c r="G92" s="40"/>
      <c r="H92" s="37" t="s">
        <v>30</v>
      </c>
      <c r="I92" s="73">
        <v>0.3659722222222222</v>
      </c>
      <c r="J92" s="73">
        <v>0.31736111111111115</v>
      </c>
      <c r="K92" s="73">
        <v>0.3159722222222222</v>
      </c>
      <c r="L92" s="73">
        <v>0.27152777777777776</v>
      </c>
      <c r="M92" s="73"/>
      <c r="N92" s="73"/>
      <c r="O92" s="73"/>
      <c r="P92" s="132"/>
      <c r="Q92" s="251"/>
      <c r="R92" s="106">
        <v>0.31527777777777777</v>
      </c>
      <c r="T92" s="32"/>
      <c r="U92" s="31"/>
      <c r="V92" s="16"/>
      <c r="W92" s="17"/>
      <c r="X92" s="103"/>
      <c r="Y92" s="16"/>
      <c r="Z92" s="17"/>
      <c r="AA92" s="103"/>
      <c r="AB92" s="16"/>
      <c r="AC92" s="17"/>
      <c r="AD92" s="104"/>
      <c r="AE92" s="16"/>
      <c r="AF92" s="26"/>
      <c r="AG92" s="18"/>
      <c r="AH92" s="16"/>
      <c r="AI92" s="17"/>
      <c r="AJ92" s="18"/>
      <c r="AK92" s="16"/>
      <c r="AL92" s="17"/>
      <c r="AM92" s="18"/>
      <c r="AN92" s="16"/>
      <c r="AO92" s="17"/>
      <c r="AP92" s="18"/>
      <c r="AQ92" s="16"/>
      <c r="AR92" s="17"/>
      <c r="AS92" s="18"/>
      <c r="AT92" s="105"/>
      <c r="BM92" s="58"/>
      <c r="BN92" s="58"/>
      <c r="BO92" s="58"/>
      <c r="BP92" s="58"/>
      <c r="BQ92" s="58"/>
      <c r="BR92" s="58"/>
    </row>
    <row r="93" spans="1:70" ht="12.75">
      <c r="A93" s="102"/>
      <c r="B93" s="102"/>
      <c r="C93" s="32"/>
      <c r="D93" s="31"/>
      <c r="E93" s="19"/>
      <c r="F93" s="44"/>
      <c r="G93" s="40"/>
      <c r="H93" s="37" t="s">
        <v>29</v>
      </c>
      <c r="I93" s="71"/>
      <c r="J93" s="71">
        <v>15</v>
      </c>
      <c r="K93" s="71">
        <v>12</v>
      </c>
      <c r="L93" s="71">
        <v>12</v>
      </c>
      <c r="M93" s="71"/>
      <c r="N93" s="71"/>
      <c r="O93" s="71"/>
      <c r="P93" s="133"/>
      <c r="Q93" s="133"/>
      <c r="R93" s="72">
        <f>SUM(J93:P93)</f>
        <v>39</v>
      </c>
      <c r="T93" s="32"/>
      <c r="U93" s="31"/>
      <c r="V93" s="16"/>
      <c r="W93" s="17"/>
      <c r="X93" s="103"/>
      <c r="Y93" s="16"/>
      <c r="Z93" s="17"/>
      <c r="AA93" s="103"/>
      <c r="AB93" s="16"/>
      <c r="AC93" s="17"/>
      <c r="AD93" s="104"/>
      <c r="AE93" s="16"/>
      <c r="AF93" s="26"/>
      <c r="AG93" s="18"/>
      <c r="AH93" s="16"/>
      <c r="AI93" s="17"/>
      <c r="AJ93" s="18"/>
      <c r="AK93" s="16"/>
      <c r="AL93" s="17"/>
      <c r="AM93" s="18"/>
      <c r="AN93" s="16"/>
      <c r="AO93" s="17"/>
      <c r="AP93" s="18"/>
      <c r="AQ93" s="16"/>
      <c r="AR93" s="17"/>
      <c r="AS93" s="18"/>
      <c r="AT93" s="105"/>
      <c r="BM93" s="58"/>
      <c r="BN93" s="58"/>
      <c r="BO93" s="58"/>
      <c r="BP93" s="58"/>
      <c r="BQ93" s="58"/>
      <c r="BR93" s="58"/>
    </row>
    <row r="94" spans="1:70" ht="12.75">
      <c r="A94" s="102"/>
      <c r="B94" s="102"/>
      <c r="C94" s="32"/>
      <c r="D94" s="31"/>
      <c r="E94" s="19"/>
      <c r="F94" s="44"/>
      <c r="G94" s="40"/>
      <c r="H94" s="37" t="s">
        <v>43</v>
      </c>
      <c r="I94" s="71"/>
      <c r="J94" s="71"/>
      <c r="K94" s="71"/>
      <c r="L94" s="71"/>
      <c r="M94" s="71"/>
      <c r="N94" s="71"/>
      <c r="O94" s="71"/>
      <c r="P94" s="133"/>
      <c r="Q94" s="133"/>
      <c r="R94" s="72">
        <f>SUM(I94:P94)</f>
        <v>0</v>
      </c>
      <c r="T94" s="32"/>
      <c r="U94" s="31"/>
      <c r="V94" s="16"/>
      <c r="W94" s="17"/>
      <c r="X94" s="103"/>
      <c r="Y94" s="16"/>
      <c r="Z94" s="17"/>
      <c r="AA94" s="103"/>
      <c r="AB94" s="16"/>
      <c r="AC94" s="17"/>
      <c r="AD94" s="104"/>
      <c r="AE94" s="16"/>
      <c r="AF94" s="26"/>
      <c r="AG94" s="18"/>
      <c r="AH94" s="16"/>
      <c r="AI94" s="17"/>
      <c r="AJ94" s="18"/>
      <c r="AK94" s="16"/>
      <c r="AL94" s="17"/>
      <c r="AM94" s="18"/>
      <c r="AN94" s="16"/>
      <c r="AO94" s="17"/>
      <c r="AP94" s="18"/>
      <c r="AQ94" s="16"/>
      <c r="AR94" s="17"/>
      <c r="AS94" s="18"/>
      <c r="AT94" s="105"/>
      <c r="BM94" s="58"/>
      <c r="BN94" s="58"/>
      <c r="BO94" s="58"/>
      <c r="BP94" s="58"/>
      <c r="BQ94" s="58"/>
      <c r="BR94" s="58"/>
    </row>
    <row r="95" spans="1:70" ht="13.5" thickBot="1">
      <c r="A95" s="102"/>
      <c r="B95" s="102"/>
      <c r="C95" s="32"/>
      <c r="D95" s="31"/>
      <c r="E95" s="19"/>
      <c r="F95" s="45"/>
      <c r="G95" s="46"/>
      <c r="H95" s="47" t="s">
        <v>33</v>
      </c>
      <c r="I95" s="74"/>
      <c r="J95" s="74"/>
      <c r="K95" s="74"/>
      <c r="L95" s="111"/>
      <c r="M95" s="74"/>
      <c r="N95" s="74"/>
      <c r="O95" s="74"/>
      <c r="P95" s="134"/>
      <c r="Q95" s="134"/>
      <c r="R95" s="75">
        <f>SUM(I95:P95)</f>
        <v>0</v>
      </c>
      <c r="T95" s="32"/>
      <c r="U95" s="31"/>
      <c r="V95" s="16"/>
      <c r="W95" s="17"/>
      <c r="X95" s="103"/>
      <c r="Y95" s="16"/>
      <c r="Z95" s="17"/>
      <c r="AA95" s="103"/>
      <c r="AB95" s="16"/>
      <c r="AC95" s="17"/>
      <c r="AD95" s="104"/>
      <c r="AE95" s="16"/>
      <c r="AF95" s="26"/>
      <c r="AG95" s="18"/>
      <c r="AH95" s="16"/>
      <c r="AI95" s="17"/>
      <c r="AJ95" s="18"/>
      <c r="AK95" s="16"/>
      <c r="AL95" s="17"/>
      <c r="AM95" s="18"/>
      <c r="AN95" s="16"/>
      <c r="AO95" s="17"/>
      <c r="AP95" s="18"/>
      <c r="AQ95" s="16"/>
      <c r="AR95" s="17"/>
      <c r="AS95" s="18"/>
      <c r="AT95" s="105"/>
      <c r="BM95" s="58"/>
      <c r="BN95" s="58"/>
      <c r="BO95" s="58"/>
      <c r="BP95" s="58"/>
      <c r="BQ95" s="58"/>
      <c r="BR95" s="58"/>
    </row>
  </sheetData>
  <autoFilter ref="A3:AV95"/>
  <mergeCells count="1">
    <mergeCell ref="AU2:AX2"/>
  </mergeCells>
  <printOptions/>
  <pageMargins left="0.46" right="0.16" top="0.22" bottom="0.27" header="0.17" footer="0.16"/>
  <pageSetup fitToHeight="1" fitToWidth="1" horizontalDpi="600" verticalDpi="600" orientation="portrait" paperSize="9" scale="77" r:id="rId2"/>
  <headerFooter alignWithMargins="0">
    <oddFooter>&amp;R&amp;"Arial CE,Kursywa"&amp;7wykonał : Janusz Szafarczyk   &amp;D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27"/>
  <sheetViews>
    <sheetView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N10" sqref="N10"/>
    </sheetView>
  </sheetViews>
  <sheetFormatPr defaultColWidth="9.00390625" defaultRowHeight="12.75"/>
  <cols>
    <col min="1" max="1" width="3.875" style="10" customWidth="1"/>
    <col min="2" max="2" width="4.875" style="9" customWidth="1"/>
    <col min="3" max="3" width="19.375" style="10" customWidth="1"/>
    <col min="4" max="4" width="10.00390625" style="30" customWidth="1"/>
    <col min="5" max="5" width="9.375" style="21" customWidth="1"/>
    <col min="6" max="6" width="5.625" style="9" customWidth="1"/>
    <col min="7" max="7" width="10.00390625" style="9" customWidth="1"/>
    <col min="8" max="8" width="4.75390625" style="10" customWidth="1"/>
    <col min="9" max="9" width="4.75390625" style="15" customWidth="1"/>
    <col min="10" max="13" width="4.75390625" style="10" customWidth="1"/>
    <col min="14" max="14" width="6.125" style="10" customWidth="1"/>
    <col min="15" max="16" width="6.375" style="10" customWidth="1"/>
    <col min="17" max="17" width="5.75390625" style="10" customWidth="1"/>
    <col min="18" max="18" width="7.25390625" style="9" customWidth="1"/>
    <col min="19" max="19" width="5.375" style="9" customWidth="1"/>
    <col min="20" max="20" width="19.625" style="10" customWidth="1"/>
    <col min="21" max="21" width="8.875" style="9" customWidth="1"/>
    <col min="22" max="22" width="4.25390625" style="9" customWidth="1"/>
    <col min="23" max="23" width="8.625" style="9" customWidth="1"/>
    <col min="24" max="24" width="9.25390625" style="9" customWidth="1"/>
    <col min="25" max="25" width="4.125" style="9" customWidth="1"/>
    <col min="26" max="26" width="8.625" style="9" customWidth="1"/>
    <col min="27" max="27" width="9.625" style="9" customWidth="1"/>
    <col min="28" max="28" width="4.875" style="9" customWidth="1"/>
    <col min="29" max="29" width="8.625" style="9" customWidth="1"/>
    <col min="30" max="30" width="9.75390625" style="21" customWidth="1"/>
    <col min="31" max="31" width="5.00390625" style="24" customWidth="1"/>
    <col min="32" max="32" width="9.00390625" style="9" customWidth="1"/>
    <col min="33" max="33" width="10.375" style="9" customWidth="1"/>
    <col min="34" max="34" width="5.875" style="9" customWidth="1"/>
    <col min="35" max="35" width="10.25390625" style="9" customWidth="1"/>
    <col min="36" max="36" width="10.375" style="9" customWidth="1"/>
    <col min="37" max="37" width="6.125" style="9" customWidth="1"/>
    <col min="38" max="38" width="10.375" style="9" customWidth="1"/>
    <col min="39" max="39" width="11.625" style="9" customWidth="1"/>
    <col min="40" max="40" width="8.00390625" style="9" customWidth="1"/>
    <col min="41" max="41" width="10.75390625" style="9" customWidth="1"/>
    <col min="42" max="42" width="9.125" style="9" customWidth="1"/>
    <col min="43" max="43" width="6.00390625" style="9" customWidth="1"/>
    <col min="44" max="44" width="9.00390625" style="9" customWidth="1"/>
    <col min="45" max="45" width="3.00390625" style="0" hidden="1" customWidth="1"/>
    <col min="46" max="46" width="8.625" style="54" customWidth="1"/>
    <col min="47" max="47" width="6.125" style="54" customWidth="1"/>
    <col min="48" max="48" width="8.25390625" style="107" customWidth="1"/>
    <col min="49" max="49" width="5.625" style="112" customWidth="1"/>
    <col min="50" max="50" width="9.625" style="107" bestFit="1" customWidth="1"/>
    <col min="51" max="63" width="9.125" style="107" customWidth="1"/>
    <col min="64" max="16384" width="9.125" style="10" customWidth="1"/>
  </cols>
  <sheetData>
    <row r="1" spans="1:50" ht="17.25" customHeight="1" thickBot="1">
      <c r="A1" s="2" t="s">
        <v>63</v>
      </c>
      <c r="B1" s="4"/>
      <c r="C1" s="1"/>
      <c r="H1" s="1"/>
      <c r="I1" s="14"/>
      <c r="J1" s="1"/>
      <c r="K1" s="1"/>
      <c r="L1" s="1"/>
      <c r="M1" s="1"/>
      <c r="N1" s="1"/>
      <c r="O1" s="1"/>
      <c r="P1" s="252" t="s">
        <v>148</v>
      </c>
      <c r="Q1" s="1"/>
      <c r="R1" s="4"/>
      <c r="S1" s="4"/>
      <c r="T1" s="1"/>
      <c r="U1" s="4"/>
      <c r="V1" s="4"/>
      <c r="W1" s="8"/>
      <c r="Y1" s="4"/>
      <c r="AX1" s="221" t="s">
        <v>62</v>
      </c>
    </row>
    <row r="2" spans="1:63" s="13" customFormat="1" ht="26.25" customHeight="1" thickBot="1">
      <c r="A2" s="56"/>
      <c r="B2" s="4"/>
      <c r="C2" s="1"/>
      <c r="D2" s="7" t="s">
        <v>7</v>
      </c>
      <c r="E2" s="27"/>
      <c r="F2" s="29" t="s">
        <v>18</v>
      </c>
      <c r="G2" s="12" t="s">
        <v>54</v>
      </c>
      <c r="H2" s="1"/>
      <c r="I2" s="14"/>
      <c r="J2" s="1"/>
      <c r="K2" s="1"/>
      <c r="L2" s="1"/>
      <c r="M2" s="1"/>
      <c r="N2" s="1"/>
      <c r="O2" s="1"/>
      <c r="P2" s="252" t="s">
        <v>146</v>
      </c>
      <c r="Q2" s="1"/>
      <c r="R2" s="4"/>
      <c r="S2" s="4"/>
      <c r="T2" s="1"/>
      <c r="U2" s="3" t="s">
        <v>8</v>
      </c>
      <c r="V2" s="5" t="s">
        <v>18</v>
      </c>
      <c r="W2" s="11" t="s">
        <v>45</v>
      </c>
      <c r="X2" s="3" t="s">
        <v>9</v>
      </c>
      <c r="Y2" s="5" t="s">
        <v>18</v>
      </c>
      <c r="Z2" s="11" t="s">
        <v>46</v>
      </c>
      <c r="AA2" s="3" t="s">
        <v>10</v>
      </c>
      <c r="AB2" s="5" t="s">
        <v>18</v>
      </c>
      <c r="AC2" s="11" t="s">
        <v>47</v>
      </c>
      <c r="AD2" s="22" t="s">
        <v>11</v>
      </c>
      <c r="AE2" s="25" t="s">
        <v>18</v>
      </c>
      <c r="AF2" s="11" t="s">
        <v>48</v>
      </c>
      <c r="AG2" s="3" t="s">
        <v>12</v>
      </c>
      <c r="AH2" s="5" t="s">
        <v>18</v>
      </c>
      <c r="AI2" s="11" t="s">
        <v>49</v>
      </c>
      <c r="AJ2" s="3" t="s">
        <v>13</v>
      </c>
      <c r="AK2" s="5" t="s">
        <v>18</v>
      </c>
      <c r="AL2" s="11" t="s">
        <v>50</v>
      </c>
      <c r="AM2" s="3" t="s">
        <v>14</v>
      </c>
      <c r="AN2" s="5" t="s">
        <v>18</v>
      </c>
      <c r="AO2" s="11" t="s">
        <v>51</v>
      </c>
      <c r="AP2" s="143" t="s">
        <v>6</v>
      </c>
      <c r="AQ2" s="144" t="s">
        <v>18</v>
      </c>
      <c r="AR2" s="145" t="s">
        <v>52</v>
      </c>
      <c r="AT2" s="632" t="s">
        <v>57</v>
      </c>
      <c r="AU2" s="633"/>
      <c r="AV2" s="633"/>
      <c r="AW2" s="633"/>
      <c r="AX2" s="222">
        <v>2009</v>
      </c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</row>
    <row r="3" spans="1:52" ht="33.75" customHeight="1" thickBot="1">
      <c r="A3" s="80" t="s">
        <v>2</v>
      </c>
      <c r="B3" s="81" t="s">
        <v>16</v>
      </c>
      <c r="C3" s="57" t="s">
        <v>39</v>
      </c>
      <c r="D3" s="82" t="s">
        <v>31</v>
      </c>
      <c r="E3" s="28" t="s">
        <v>32</v>
      </c>
      <c r="F3" s="61" t="s">
        <v>20</v>
      </c>
      <c r="G3" s="83" t="s">
        <v>4</v>
      </c>
      <c r="H3" s="57" t="s">
        <v>21</v>
      </c>
      <c r="I3" s="84" t="s">
        <v>22</v>
      </c>
      <c r="J3" s="57" t="s">
        <v>23</v>
      </c>
      <c r="K3" s="57" t="s">
        <v>24</v>
      </c>
      <c r="L3" s="57" t="s">
        <v>25</v>
      </c>
      <c r="M3" s="57" t="s">
        <v>26</v>
      </c>
      <c r="N3" s="85" t="s">
        <v>27</v>
      </c>
      <c r="O3" s="85" t="s">
        <v>35</v>
      </c>
      <c r="P3" s="85" t="s">
        <v>144</v>
      </c>
      <c r="Q3" s="57" t="s">
        <v>5</v>
      </c>
      <c r="R3" s="86" t="s">
        <v>0</v>
      </c>
      <c r="S3" s="225" t="s">
        <v>17</v>
      </c>
      <c r="T3" s="85" t="s">
        <v>1</v>
      </c>
      <c r="U3" s="6" t="s">
        <v>3</v>
      </c>
      <c r="V3" s="87" t="s">
        <v>55</v>
      </c>
      <c r="W3" s="226" t="s">
        <v>4</v>
      </c>
      <c r="X3" s="6" t="s">
        <v>3</v>
      </c>
      <c r="Y3" s="87" t="s">
        <v>55</v>
      </c>
      <c r="Z3" s="226" t="s">
        <v>4</v>
      </c>
      <c r="AA3" s="6" t="s">
        <v>3</v>
      </c>
      <c r="AB3" s="87" t="s">
        <v>55</v>
      </c>
      <c r="AC3" s="226" t="s">
        <v>4</v>
      </c>
      <c r="AD3" s="23" t="s">
        <v>3</v>
      </c>
      <c r="AE3" s="87" t="s">
        <v>55</v>
      </c>
      <c r="AF3" s="226" t="s">
        <v>4</v>
      </c>
      <c r="AG3" s="6" t="s">
        <v>3</v>
      </c>
      <c r="AH3" s="87" t="s">
        <v>55</v>
      </c>
      <c r="AI3" s="227" t="s">
        <v>4</v>
      </c>
      <c r="AJ3" s="6" t="s">
        <v>3</v>
      </c>
      <c r="AK3" s="87" t="s">
        <v>55</v>
      </c>
      <c r="AL3" s="227" t="s">
        <v>4</v>
      </c>
      <c r="AM3" s="6" t="str">
        <f>AJ3</f>
        <v>czas etapu</v>
      </c>
      <c r="AN3" s="87" t="s">
        <v>56</v>
      </c>
      <c r="AO3" s="227" t="s">
        <v>4</v>
      </c>
      <c r="AP3" s="6" t="s">
        <v>3</v>
      </c>
      <c r="AQ3" s="87" t="s">
        <v>55</v>
      </c>
      <c r="AR3" s="226" t="s">
        <v>4</v>
      </c>
      <c r="AS3" s="59" t="s">
        <v>36</v>
      </c>
      <c r="AT3" s="119" t="s">
        <v>41</v>
      </c>
      <c r="AU3" s="120" t="s">
        <v>54</v>
      </c>
      <c r="AV3" s="120" t="s">
        <v>4</v>
      </c>
      <c r="AW3" s="127" t="s">
        <v>42</v>
      </c>
      <c r="AX3" s="220" t="s">
        <v>59</v>
      </c>
      <c r="AY3" s="215" t="s">
        <v>60</v>
      </c>
      <c r="AZ3" s="216" t="s">
        <v>61</v>
      </c>
    </row>
    <row r="4" spans="1:52" ht="11.25" customHeight="1">
      <c r="A4" s="146">
        <v>1</v>
      </c>
      <c r="B4" s="147">
        <v>4</v>
      </c>
      <c r="C4" s="148" t="s">
        <v>114</v>
      </c>
      <c r="D4" s="92">
        <f aca="true" t="shared" si="0" ref="D4:D15">U4+X4+AA4+AD4+AG4+AJ4+AM4</f>
        <v>0.03172453703703704</v>
      </c>
      <c r="E4" s="96">
        <f aca="true" t="shared" si="1" ref="E4:E15">IF(D5&gt;D4,D5-D4,"")</f>
        <v>0.005231481481481483</v>
      </c>
      <c r="F4" s="93">
        <f aca="true" t="shared" si="2" ref="F4:F15">V4+Y4+AB4+AE4+AH4+AK4+AN4</f>
        <v>12</v>
      </c>
      <c r="G4" s="94">
        <f aca="true" t="shared" si="3" ref="G4:G15">D4/F4</f>
        <v>0.0026437114197530864</v>
      </c>
      <c r="H4" s="148">
        <v>1</v>
      </c>
      <c r="I4" s="149">
        <v>2</v>
      </c>
      <c r="J4" s="148">
        <v>1</v>
      </c>
      <c r="K4" s="148">
        <v>1</v>
      </c>
      <c r="L4" s="149"/>
      <c r="M4" s="148"/>
      <c r="N4" s="150"/>
      <c r="O4" s="150"/>
      <c r="P4" s="150" t="s">
        <v>145</v>
      </c>
      <c r="Q4" s="151" t="s">
        <v>58</v>
      </c>
      <c r="R4" s="151">
        <v>1989</v>
      </c>
      <c r="S4" s="138" t="str">
        <f aca="true" t="shared" si="4" ref="S4:S15">IF(Q4="M",AY4,AZ4)</f>
        <v>M20</v>
      </c>
      <c r="T4" s="152" t="s">
        <v>69</v>
      </c>
      <c r="U4" s="153">
        <v>0.008090277777777778</v>
      </c>
      <c r="V4" s="154">
        <v>3</v>
      </c>
      <c r="W4" s="155">
        <f>U4/V4</f>
        <v>0.0026967592592592594</v>
      </c>
      <c r="X4" s="156">
        <v>0.007395833333333334</v>
      </c>
      <c r="Y4" s="154">
        <v>3</v>
      </c>
      <c r="Z4" s="155">
        <f aca="true" t="shared" si="5" ref="Z4:Z9">X4/Y4</f>
        <v>0.002465277777777778</v>
      </c>
      <c r="AA4" s="157">
        <v>0.00846064814814815</v>
      </c>
      <c r="AB4" s="154">
        <v>3</v>
      </c>
      <c r="AC4" s="155">
        <f>AA4/AB4</f>
        <v>0.0028202160493827166</v>
      </c>
      <c r="AD4" s="158">
        <v>0.007777777777777777</v>
      </c>
      <c r="AE4" s="154">
        <v>3</v>
      </c>
      <c r="AF4" s="155">
        <f>AD4/AE4</f>
        <v>0.002592592592592592</v>
      </c>
      <c r="AG4" s="157"/>
      <c r="AH4" s="154"/>
      <c r="AI4" s="155" t="e">
        <f aca="true" t="shared" si="6" ref="AI4:AI15">AG4/AH4</f>
        <v>#DIV/0!</v>
      </c>
      <c r="AJ4" s="122"/>
      <c r="AK4" s="154"/>
      <c r="AL4" s="159" t="e">
        <f aca="true" t="shared" si="7" ref="AL4:AL15">AJ4/AK4</f>
        <v>#DIV/0!</v>
      </c>
      <c r="AM4" s="156"/>
      <c r="AN4" s="160"/>
      <c r="AO4" s="155" t="e">
        <f aca="true" t="shared" si="8" ref="AO4:AO15">AM4/AN4</f>
        <v>#DIV/0!</v>
      </c>
      <c r="AP4" s="161"/>
      <c r="AQ4" s="162"/>
      <c r="AR4" s="159" t="e">
        <f aca="true" t="shared" si="9" ref="AR4:AR15">AP4/AQ4</f>
        <v>#DIV/0!</v>
      </c>
      <c r="AS4" s="212">
        <v>1</v>
      </c>
      <c r="AT4" s="163"/>
      <c r="AU4" s="163"/>
      <c r="AV4" s="163"/>
      <c r="AW4" s="163"/>
      <c r="AX4" s="223">
        <f aca="true" t="shared" si="10" ref="AX4:AX15">$AX$2-R4</f>
        <v>20</v>
      </c>
      <c r="AY4" s="218" t="str">
        <f aca="true" t="shared" si="11" ref="AY4:AY15">IF(AND(Q4="M",AX4&lt;=19),"M16",IF(AND(Q4="M",AX4&lt;=29),"M20",IF(AND(Q4="M",AX4&lt;=39),"M30",IF(AND(Q4="M",AX4&lt;=49),"M40",IF(AND(Q4="M",AX4&lt;=59),"M50",IF(AND(Q4="M",AX4&lt;=69),"M60",IF(AND(Q4="M",AX4&lt;=99),"M70")))))))</f>
        <v>M20</v>
      </c>
      <c r="AZ4" s="219" t="b">
        <f aca="true" t="shared" si="12" ref="AZ4:AZ15">IF(AND(Q4="K",AX4&lt;=35),"K16",IF(AND(Q4="K",AX4&lt;=49),"K36",IF(AND(Q4="K",AX4&lt;=99),"K50")))</f>
        <v>0</v>
      </c>
    </row>
    <row r="5" spans="1:52" ht="11.25" customHeight="1">
      <c r="A5" s="516">
        <f aca="true" t="shared" si="13" ref="A5:A18">A4+1</f>
        <v>2</v>
      </c>
      <c r="B5" s="165">
        <v>3</v>
      </c>
      <c r="C5" s="166" t="s">
        <v>111</v>
      </c>
      <c r="D5" s="95">
        <f t="shared" si="0"/>
        <v>0.03695601851851852</v>
      </c>
      <c r="E5" s="96">
        <f t="shared" si="1"/>
      </c>
      <c r="F5" s="97">
        <f t="shared" si="2"/>
        <v>12</v>
      </c>
      <c r="G5" s="98">
        <f t="shared" si="3"/>
        <v>0.0030796682098765435</v>
      </c>
      <c r="H5" s="166">
        <v>4</v>
      </c>
      <c r="I5" s="167">
        <v>1</v>
      </c>
      <c r="J5" s="166">
        <v>2</v>
      </c>
      <c r="K5" s="166">
        <v>2</v>
      </c>
      <c r="L5" s="167"/>
      <c r="M5" s="166"/>
      <c r="N5" s="168"/>
      <c r="O5" s="168"/>
      <c r="P5" s="168" t="s">
        <v>145</v>
      </c>
      <c r="Q5" s="169" t="s">
        <v>58</v>
      </c>
      <c r="R5" s="169">
        <v>1974</v>
      </c>
      <c r="S5" s="170" t="str">
        <f t="shared" si="4"/>
        <v>M30</v>
      </c>
      <c r="T5" s="171" t="s">
        <v>69</v>
      </c>
      <c r="U5" s="153">
        <v>0.01324074074074074</v>
      </c>
      <c r="V5" s="172">
        <v>3</v>
      </c>
      <c r="W5" s="159">
        <f>U5/V5</f>
        <v>0.00441358024691358</v>
      </c>
      <c r="X5" s="156">
        <v>0.007256944444444444</v>
      </c>
      <c r="Y5" s="172">
        <v>3</v>
      </c>
      <c r="Z5" s="159">
        <f t="shared" si="5"/>
        <v>0.0024189814814814816</v>
      </c>
      <c r="AA5" s="121">
        <v>0.00846064814814815</v>
      </c>
      <c r="AB5" s="172">
        <v>3</v>
      </c>
      <c r="AC5" s="159">
        <f>AA5/AB5</f>
        <v>0.0028202160493827166</v>
      </c>
      <c r="AD5" s="173">
        <v>0.007997685185185186</v>
      </c>
      <c r="AE5" s="172">
        <v>3</v>
      </c>
      <c r="AF5" s="159">
        <f>AD5/AE5</f>
        <v>0.002665895061728395</v>
      </c>
      <c r="AG5" s="121"/>
      <c r="AH5" s="172"/>
      <c r="AI5" s="159" t="e">
        <f t="shared" si="6"/>
        <v>#DIV/0!</v>
      </c>
      <c r="AJ5" s="126"/>
      <c r="AK5" s="172"/>
      <c r="AL5" s="159" t="e">
        <f t="shared" si="7"/>
        <v>#DIV/0!</v>
      </c>
      <c r="AM5" s="156"/>
      <c r="AN5" s="174"/>
      <c r="AO5" s="159" t="e">
        <f t="shared" si="8"/>
        <v>#DIV/0!</v>
      </c>
      <c r="AP5" s="181"/>
      <c r="AQ5" s="175"/>
      <c r="AR5" s="159" t="e">
        <f t="shared" si="9"/>
        <v>#DIV/0!</v>
      </c>
      <c r="AS5" s="212">
        <v>1</v>
      </c>
      <c r="AT5" s="182"/>
      <c r="AU5" s="183"/>
      <c r="AV5" s="182"/>
      <c r="AW5" s="184"/>
      <c r="AX5" s="185">
        <f t="shared" si="10"/>
        <v>35</v>
      </c>
      <c r="AY5" s="179" t="str">
        <f t="shared" si="11"/>
        <v>M30</v>
      </c>
      <c r="AZ5" s="224" t="b">
        <f t="shared" si="12"/>
        <v>0</v>
      </c>
    </row>
    <row r="6" spans="1:52" ht="11.25" customHeight="1">
      <c r="A6" s="164">
        <f t="shared" si="13"/>
        <v>3</v>
      </c>
      <c r="B6" s="356">
        <v>2</v>
      </c>
      <c r="C6" s="357" t="s">
        <v>109</v>
      </c>
      <c r="D6" s="358">
        <f t="shared" si="0"/>
        <v>0.02921296296296296</v>
      </c>
      <c r="E6" s="359">
        <f t="shared" si="1"/>
        <v>0.004826388888888887</v>
      </c>
      <c r="F6" s="360">
        <f t="shared" si="2"/>
        <v>9</v>
      </c>
      <c r="G6" s="361">
        <f t="shared" si="3"/>
        <v>0.0032458847736625512</v>
      </c>
      <c r="H6" s="362">
        <v>2</v>
      </c>
      <c r="I6" s="363">
        <v>3</v>
      </c>
      <c r="J6" s="357"/>
      <c r="K6" s="357">
        <v>3</v>
      </c>
      <c r="L6" s="363"/>
      <c r="M6" s="357"/>
      <c r="N6" s="477"/>
      <c r="O6" s="477"/>
      <c r="P6" s="364" t="s">
        <v>145</v>
      </c>
      <c r="Q6" s="365" t="s">
        <v>72</v>
      </c>
      <c r="R6" s="366">
        <v>1990</v>
      </c>
      <c r="S6" s="367" t="str">
        <f t="shared" si="4"/>
        <v>K16</v>
      </c>
      <c r="T6" s="368" t="s">
        <v>69</v>
      </c>
      <c r="U6" s="369">
        <v>0.010138888888888888</v>
      </c>
      <c r="V6" s="370">
        <v>3</v>
      </c>
      <c r="W6" s="371">
        <f>U6/V6</f>
        <v>0.0033796296296296296</v>
      </c>
      <c r="X6" s="372">
        <v>0.009282407407407408</v>
      </c>
      <c r="Y6" s="370">
        <v>3</v>
      </c>
      <c r="Z6" s="371">
        <f t="shared" si="5"/>
        <v>0.003094135802469136</v>
      </c>
      <c r="AA6" s="373"/>
      <c r="AB6" s="370"/>
      <c r="AC6" s="371"/>
      <c r="AD6" s="374">
        <v>0.009791666666666666</v>
      </c>
      <c r="AE6" s="370">
        <v>3</v>
      </c>
      <c r="AF6" s="371">
        <f>AD6/AE6</f>
        <v>0.0032638888888888887</v>
      </c>
      <c r="AG6" s="373"/>
      <c r="AH6" s="370"/>
      <c r="AI6" s="371" t="e">
        <f t="shared" si="6"/>
        <v>#DIV/0!</v>
      </c>
      <c r="AJ6" s="375"/>
      <c r="AK6" s="370"/>
      <c r="AL6" s="371" t="e">
        <f t="shared" si="7"/>
        <v>#DIV/0!</v>
      </c>
      <c r="AM6" s="372"/>
      <c r="AN6" s="376"/>
      <c r="AO6" s="371" t="e">
        <f t="shared" si="8"/>
        <v>#DIV/0!</v>
      </c>
      <c r="AP6" s="375"/>
      <c r="AQ6" s="377"/>
      <c r="AR6" s="371" t="e">
        <f t="shared" si="9"/>
        <v>#DIV/0!</v>
      </c>
      <c r="AS6" s="212">
        <v>1</v>
      </c>
      <c r="AT6" s="389"/>
      <c r="AU6" s="390"/>
      <c r="AV6" s="389"/>
      <c r="AW6" s="391"/>
      <c r="AX6" s="478">
        <f t="shared" si="10"/>
        <v>19</v>
      </c>
      <c r="AY6" s="479" t="b">
        <f t="shared" si="11"/>
        <v>0</v>
      </c>
      <c r="AZ6" s="480" t="str">
        <f t="shared" si="12"/>
        <v>K16</v>
      </c>
    </row>
    <row r="7" spans="1:63" s="383" customFormat="1" ht="11.25" customHeight="1">
      <c r="A7" s="355">
        <f t="shared" si="13"/>
        <v>4</v>
      </c>
      <c r="B7" s="180">
        <v>1</v>
      </c>
      <c r="C7" s="136" t="s">
        <v>105</v>
      </c>
      <c r="D7" s="95">
        <f t="shared" si="0"/>
        <v>0.03403935185185185</v>
      </c>
      <c r="E7" s="96">
        <f t="shared" si="1"/>
        <v>0.009942129629629634</v>
      </c>
      <c r="F7" s="97">
        <f t="shared" si="2"/>
        <v>9</v>
      </c>
      <c r="G7" s="98">
        <f t="shared" si="3"/>
        <v>0.0037821502057613166</v>
      </c>
      <c r="H7" s="166">
        <v>3</v>
      </c>
      <c r="I7" s="135">
        <v>4</v>
      </c>
      <c r="J7" s="236">
        <v>3</v>
      </c>
      <c r="K7" s="136"/>
      <c r="L7" s="135"/>
      <c r="M7" s="136"/>
      <c r="N7" s="137"/>
      <c r="O7" s="137"/>
      <c r="P7" s="168" t="s">
        <v>145</v>
      </c>
      <c r="Q7" s="169" t="s">
        <v>58</v>
      </c>
      <c r="R7" s="138">
        <v>1997</v>
      </c>
      <c r="S7" s="237" t="str">
        <f t="shared" si="4"/>
        <v>M16</v>
      </c>
      <c r="T7" s="140" t="s">
        <v>71</v>
      </c>
      <c r="U7" s="153">
        <v>0.010752314814814814</v>
      </c>
      <c r="V7" s="172">
        <v>3</v>
      </c>
      <c r="W7" s="159">
        <f>U7/V7</f>
        <v>0.0035841049382716044</v>
      </c>
      <c r="X7" s="156">
        <v>0.01087962962962963</v>
      </c>
      <c r="Y7" s="172">
        <v>3</v>
      </c>
      <c r="Z7" s="159">
        <f t="shared" si="5"/>
        <v>0.003626543209876543</v>
      </c>
      <c r="AA7" s="121">
        <v>0.012407407407407409</v>
      </c>
      <c r="AB7" s="172">
        <v>3</v>
      </c>
      <c r="AC7" s="159">
        <f>AA7/AB7</f>
        <v>0.004135802469135803</v>
      </c>
      <c r="AD7" s="173"/>
      <c r="AE7" s="172"/>
      <c r="AF7" s="159"/>
      <c r="AG7" s="121"/>
      <c r="AH7" s="172"/>
      <c r="AI7" s="159" t="e">
        <f t="shared" si="6"/>
        <v>#DIV/0!</v>
      </c>
      <c r="AJ7" s="122"/>
      <c r="AK7" s="172"/>
      <c r="AL7" s="159" t="e">
        <f t="shared" si="7"/>
        <v>#DIV/0!</v>
      </c>
      <c r="AM7" s="156"/>
      <c r="AN7" s="174"/>
      <c r="AO7" s="159" t="e">
        <f t="shared" si="8"/>
        <v>#DIV/0!</v>
      </c>
      <c r="AP7" s="181"/>
      <c r="AQ7" s="175"/>
      <c r="AR7" s="159" t="e">
        <f t="shared" si="9"/>
        <v>#DIV/0!</v>
      </c>
      <c r="AS7" s="212">
        <v>1</v>
      </c>
      <c r="AT7" s="182"/>
      <c r="AU7" s="183"/>
      <c r="AV7" s="182"/>
      <c r="AW7" s="184"/>
      <c r="AX7" s="185">
        <f t="shared" si="10"/>
        <v>12</v>
      </c>
      <c r="AY7" s="179" t="str">
        <f t="shared" si="11"/>
        <v>M16</v>
      </c>
      <c r="AZ7" s="224" t="b">
        <f t="shared" si="12"/>
        <v>0</v>
      </c>
      <c r="BA7" s="380"/>
      <c r="BB7" s="380"/>
      <c r="BC7" s="380"/>
      <c r="BD7" s="380"/>
      <c r="BE7" s="380"/>
      <c r="BF7" s="380"/>
      <c r="BG7" s="380"/>
      <c r="BH7" s="380"/>
      <c r="BI7" s="380"/>
      <c r="BJ7" s="380"/>
      <c r="BK7" s="380"/>
    </row>
    <row r="8" spans="1:52" ht="11.25" customHeight="1">
      <c r="A8" s="164">
        <f t="shared" si="13"/>
        <v>5</v>
      </c>
      <c r="B8" s="180">
        <v>7</v>
      </c>
      <c r="C8" s="136" t="s">
        <v>143</v>
      </c>
      <c r="D8" s="95">
        <f t="shared" si="0"/>
        <v>0.04398148148148148</v>
      </c>
      <c r="E8" s="96">
        <f t="shared" si="1"/>
        <v>0.022766203703703705</v>
      </c>
      <c r="F8" s="97">
        <f t="shared" si="2"/>
        <v>9</v>
      </c>
      <c r="G8" s="98">
        <f t="shared" si="3"/>
        <v>0.004886831275720165</v>
      </c>
      <c r="H8" s="166"/>
      <c r="I8" s="135">
        <v>5</v>
      </c>
      <c r="J8" s="136">
        <v>5</v>
      </c>
      <c r="K8" s="136">
        <v>8</v>
      </c>
      <c r="L8" s="135"/>
      <c r="M8" s="136"/>
      <c r="N8" s="137"/>
      <c r="O8" s="137"/>
      <c r="P8" s="168" t="s">
        <v>145</v>
      </c>
      <c r="Q8" s="169" t="s">
        <v>58</v>
      </c>
      <c r="R8" s="138">
        <v>1951</v>
      </c>
      <c r="S8" s="139" t="str">
        <f t="shared" si="4"/>
        <v>M50</v>
      </c>
      <c r="T8" s="140" t="s">
        <v>87</v>
      </c>
      <c r="U8" s="153"/>
      <c r="V8" s="172"/>
      <c r="W8" s="159"/>
      <c r="X8" s="156">
        <v>0.015057870370370369</v>
      </c>
      <c r="Y8" s="172">
        <v>3</v>
      </c>
      <c r="Z8" s="159">
        <f t="shared" si="5"/>
        <v>0.00501929012345679</v>
      </c>
      <c r="AA8" s="121">
        <v>0.014641203703703703</v>
      </c>
      <c r="AB8" s="172">
        <v>3</v>
      </c>
      <c r="AC8" s="159">
        <f>AA8/AB8</f>
        <v>0.004880401234567901</v>
      </c>
      <c r="AD8" s="173">
        <v>0.014282407407407409</v>
      </c>
      <c r="AE8" s="172">
        <v>3</v>
      </c>
      <c r="AF8" s="159">
        <f aca="true" t="shared" si="14" ref="AF8:AF13">AD8/AE8</f>
        <v>0.004760802469135803</v>
      </c>
      <c r="AG8" s="121"/>
      <c r="AH8" s="172"/>
      <c r="AI8" s="159" t="e">
        <f t="shared" si="6"/>
        <v>#DIV/0!</v>
      </c>
      <c r="AJ8" s="122"/>
      <c r="AK8" s="172"/>
      <c r="AL8" s="159" t="e">
        <f t="shared" si="7"/>
        <v>#DIV/0!</v>
      </c>
      <c r="AM8" s="156"/>
      <c r="AN8" s="174"/>
      <c r="AO8" s="159" t="e">
        <f t="shared" si="8"/>
        <v>#DIV/0!</v>
      </c>
      <c r="AP8" s="122"/>
      <c r="AQ8" s="175"/>
      <c r="AR8" s="159" t="e">
        <f t="shared" si="9"/>
        <v>#DIV/0!</v>
      </c>
      <c r="AS8" s="212">
        <v>1</v>
      </c>
      <c r="AT8" s="213"/>
      <c r="AU8" s="213"/>
      <c r="AX8" s="224">
        <f t="shared" si="10"/>
        <v>58</v>
      </c>
      <c r="AY8" s="224" t="str">
        <f t="shared" si="11"/>
        <v>M50</v>
      </c>
      <c r="AZ8" s="224" t="b">
        <f t="shared" si="12"/>
        <v>0</v>
      </c>
    </row>
    <row r="9" spans="1:63" s="383" customFormat="1" ht="11.25" customHeight="1">
      <c r="A9" s="355">
        <f t="shared" si="13"/>
        <v>6</v>
      </c>
      <c r="B9" s="356">
        <v>5</v>
      </c>
      <c r="C9" s="357" t="s">
        <v>134</v>
      </c>
      <c r="D9" s="358">
        <f t="shared" si="0"/>
        <v>0.06674768518518519</v>
      </c>
      <c r="E9" s="359">
        <f t="shared" si="1"/>
      </c>
      <c r="F9" s="360">
        <f t="shared" si="2"/>
        <v>9</v>
      </c>
      <c r="G9" s="361">
        <f t="shared" si="3"/>
        <v>0.007416409465020576</v>
      </c>
      <c r="H9" s="362"/>
      <c r="I9" s="363">
        <v>6</v>
      </c>
      <c r="J9" s="357">
        <v>7</v>
      </c>
      <c r="K9" s="357">
        <v>9</v>
      </c>
      <c r="L9" s="363"/>
      <c r="M9" s="357"/>
      <c r="N9" s="477"/>
      <c r="O9" s="477"/>
      <c r="P9" s="364" t="s">
        <v>147</v>
      </c>
      <c r="Q9" s="365" t="s">
        <v>72</v>
      </c>
      <c r="R9" s="366">
        <v>1999</v>
      </c>
      <c r="S9" s="367" t="str">
        <f t="shared" si="4"/>
        <v>K16</v>
      </c>
      <c r="T9" s="368" t="s">
        <v>135</v>
      </c>
      <c r="U9" s="369"/>
      <c r="V9" s="370"/>
      <c r="W9" s="371"/>
      <c r="X9" s="372">
        <v>0.02200231481481482</v>
      </c>
      <c r="Y9" s="370">
        <v>3</v>
      </c>
      <c r="Z9" s="371">
        <f t="shared" si="5"/>
        <v>0.007334104938271606</v>
      </c>
      <c r="AA9" s="373">
        <v>0.02200231481481482</v>
      </c>
      <c r="AB9" s="370">
        <v>3</v>
      </c>
      <c r="AC9" s="371">
        <f>AA9/AB9</f>
        <v>0.007334104938271606</v>
      </c>
      <c r="AD9" s="374">
        <v>0.022743055555555555</v>
      </c>
      <c r="AE9" s="370">
        <v>3</v>
      </c>
      <c r="AF9" s="371">
        <f t="shared" si="14"/>
        <v>0.007581018518518518</v>
      </c>
      <c r="AG9" s="373"/>
      <c r="AH9" s="370"/>
      <c r="AI9" s="371" t="e">
        <f t="shared" si="6"/>
        <v>#DIV/0!</v>
      </c>
      <c r="AJ9" s="375"/>
      <c r="AK9" s="370"/>
      <c r="AL9" s="371" t="e">
        <f t="shared" si="7"/>
        <v>#DIV/0!</v>
      </c>
      <c r="AM9" s="372"/>
      <c r="AN9" s="376"/>
      <c r="AO9" s="371" t="e">
        <f t="shared" si="8"/>
        <v>#DIV/0!</v>
      </c>
      <c r="AP9" s="481"/>
      <c r="AQ9" s="377"/>
      <c r="AR9" s="371" t="e">
        <f t="shared" si="9"/>
        <v>#DIV/0!</v>
      </c>
      <c r="AS9" s="212">
        <v>1</v>
      </c>
      <c r="AT9" s="379"/>
      <c r="AU9" s="379"/>
      <c r="AV9" s="380"/>
      <c r="AW9" s="381"/>
      <c r="AX9" s="478">
        <f t="shared" si="10"/>
        <v>10</v>
      </c>
      <c r="AY9" s="479" t="b">
        <f t="shared" si="11"/>
        <v>0</v>
      </c>
      <c r="AZ9" s="480" t="str">
        <f t="shared" si="12"/>
        <v>K16</v>
      </c>
      <c r="BA9" s="380"/>
      <c r="BB9" s="380"/>
      <c r="BC9" s="380"/>
      <c r="BD9" s="380"/>
      <c r="BE9" s="380"/>
      <c r="BF9" s="380"/>
      <c r="BG9" s="380"/>
      <c r="BH9" s="380"/>
      <c r="BI9" s="380"/>
      <c r="BJ9" s="380"/>
      <c r="BK9" s="380"/>
    </row>
    <row r="10" spans="1:52" ht="11.25" customHeight="1">
      <c r="A10" s="164">
        <f t="shared" si="13"/>
        <v>7</v>
      </c>
      <c r="B10" s="138">
        <v>10</v>
      </c>
      <c r="C10" s="136" t="s">
        <v>181</v>
      </c>
      <c r="D10" s="95">
        <f t="shared" si="0"/>
        <v>0.011111111111111112</v>
      </c>
      <c r="E10" s="96">
        <f t="shared" si="1"/>
        <v>0.0001736111111111105</v>
      </c>
      <c r="F10" s="97">
        <f t="shared" si="2"/>
        <v>3</v>
      </c>
      <c r="G10" s="98">
        <f t="shared" si="3"/>
        <v>0.003703703703703704</v>
      </c>
      <c r="H10" s="166"/>
      <c r="I10" s="135"/>
      <c r="J10" s="136"/>
      <c r="K10" s="136">
        <v>4</v>
      </c>
      <c r="L10" s="135"/>
      <c r="M10" s="136"/>
      <c r="N10" s="137"/>
      <c r="O10" s="137"/>
      <c r="P10" s="168" t="s">
        <v>145</v>
      </c>
      <c r="Q10" s="169" t="s">
        <v>58</v>
      </c>
      <c r="R10" s="138">
        <v>1993</v>
      </c>
      <c r="S10" s="139" t="str">
        <f t="shared" si="4"/>
        <v>M16</v>
      </c>
      <c r="T10" s="140" t="s">
        <v>183</v>
      </c>
      <c r="U10" s="153"/>
      <c r="V10" s="172"/>
      <c r="W10" s="159"/>
      <c r="X10" s="156"/>
      <c r="Y10" s="172"/>
      <c r="Z10" s="159"/>
      <c r="AA10" s="121"/>
      <c r="AB10" s="172"/>
      <c r="AC10" s="159"/>
      <c r="AD10" s="173">
        <v>0.011111111111111112</v>
      </c>
      <c r="AE10" s="172">
        <v>3</v>
      </c>
      <c r="AF10" s="159">
        <f t="shared" si="14"/>
        <v>0.003703703703703704</v>
      </c>
      <c r="AG10" s="121"/>
      <c r="AH10" s="172"/>
      <c r="AI10" s="159" t="e">
        <f t="shared" si="6"/>
        <v>#DIV/0!</v>
      </c>
      <c r="AJ10" s="122"/>
      <c r="AK10" s="172"/>
      <c r="AL10" s="159" t="e">
        <f t="shared" si="7"/>
        <v>#DIV/0!</v>
      </c>
      <c r="AM10" s="156"/>
      <c r="AN10" s="174"/>
      <c r="AO10" s="159" t="e">
        <f t="shared" si="8"/>
        <v>#DIV/0!</v>
      </c>
      <c r="AP10" s="122"/>
      <c r="AQ10" s="175"/>
      <c r="AR10" s="159" t="e">
        <f t="shared" si="9"/>
        <v>#DIV/0!</v>
      </c>
      <c r="AS10" s="212">
        <v>1</v>
      </c>
      <c r="AT10" s="182"/>
      <c r="AU10" s="183"/>
      <c r="AV10" s="182"/>
      <c r="AW10" s="184"/>
      <c r="AX10" s="185">
        <f t="shared" si="10"/>
        <v>16</v>
      </c>
      <c r="AY10" s="179" t="str">
        <f t="shared" si="11"/>
        <v>M16</v>
      </c>
      <c r="AZ10" s="224" t="b">
        <f t="shared" si="12"/>
        <v>0</v>
      </c>
    </row>
    <row r="11" spans="1:63" s="383" customFormat="1" ht="11.25" customHeight="1">
      <c r="A11" s="355">
        <f t="shared" si="13"/>
        <v>8</v>
      </c>
      <c r="B11" s="138">
        <v>11</v>
      </c>
      <c r="C11" s="136" t="s">
        <v>187</v>
      </c>
      <c r="D11" s="95">
        <f t="shared" si="0"/>
        <v>0.011284722222222222</v>
      </c>
      <c r="E11" s="96">
        <f t="shared" si="1"/>
        <v>0.00015046296296296335</v>
      </c>
      <c r="F11" s="97">
        <f t="shared" si="2"/>
        <v>3</v>
      </c>
      <c r="G11" s="98">
        <f t="shared" si="3"/>
        <v>0.003761574074074074</v>
      </c>
      <c r="H11" s="166"/>
      <c r="I11" s="135"/>
      <c r="J11" s="136"/>
      <c r="K11" s="136">
        <v>5</v>
      </c>
      <c r="L11" s="135"/>
      <c r="M11" s="136"/>
      <c r="N11" s="137"/>
      <c r="O11" s="137"/>
      <c r="P11" s="168" t="s">
        <v>145</v>
      </c>
      <c r="Q11" s="169" t="s">
        <v>58</v>
      </c>
      <c r="R11" s="138">
        <v>1991</v>
      </c>
      <c r="S11" s="139" t="str">
        <f t="shared" si="4"/>
        <v>M16</v>
      </c>
      <c r="T11" s="140" t="s">
        <v>183</v>
      </c>
      <c r="U11" s="153"/>
      <c r="V11" s="172"/>
      <c r="W11" s="159"/>
      <c r="X11" s="156"/>
      <c r="Y11" s="172"/>
      <c r="Z11" s="159"/>
      <c r="AA11" s="121"/>
      <c r="AB11" s="172"/>
      <c r="AC11" s="159"/>
      <c r="AD11" s="173">
        <v>0.011284722222222222</v>
      </c>
      <c r="AE11" s="172">
        <v>3</v>
      </c>
      <c r="AF11" s="159">
        <f t="shared" si="14"/>
        <v>0.003761574074074074</v>
      </c>
      <c r="AG11" s="121"/>
      <c r="AH11" s="172"/>
      <c r="AI11" s="159" t="e">
        <f t="shared" si="6"/>
        <v>#DIV/0!</v>
      </c>
      <c r="AJ11" s="122"/>
      <c r="AK11" s="172"/>
      <c r="AL11" s="159" t="e">
        <f t="shared" si="7"/>
        <v>#DIV/0!</v>
      </c>
      <c r="AM11" s="156"/>
      <c r="AN11" s="174"/>
      <c r="AO11" s="159" t="e">
        <f t="shared" si="8"/>
        <v>#DIV/0!</v>
      </c>
      <c r="AP11" s="122"/>
      <c r="AQ11" s="175"/>
      <c r="AR11" s="159" t="e">
        <f t="shared" si="9"/>
        <v>#DIV/0!</v>
      </c>
      <c r="AS11" s="212">
        <v>1</v>
      </c>
      <c r="AT11" s="176"/>
      <c r="AU11" s="177"/>
      <c r="AV11" s="176"/>
      <c r="AW11" s="178"/>
      <c r="AX11" s="185">
        <f t="shared" si="10"/>
        <v>18</v>
      </c>
      <c r="AY11" s="179" t="str">
        <f t="shared" si="11"/>
        <v>M16</v>
      </c>
      <c r="AZ11" s="224" t="b">
        <f t="shared" si="12"/>
        <v>0</v>
      </c>
      <c r="BA11" s="380"/>
      <c r="BB11" s="380"/>
      <c r="BC11" s="380"/>
      <c r="BD11" s="380"/>
      <c r="BE11" s="380"/>
      <c r="BF11" s="380"/>
      <c r="BG11" s="380"/>
      <c r="BH11" s="380"/>
      <c r="BI11" s="380"/>
      <c r="BJ11" s="380"/>
      <c r="BK11" s="380"/>
    </row>
    <row r="12" spans="1:52" ht="11.25" customHeight="1">
      <c r="A12" s="164">
        <f t="shared" si="13"/>
        <v>9</v>
      </c>
      <c r="B12" s="180">
        <v>8</v>
      </c>
      <c r="C12" s="136" t="s">
        <v>182</v>
      </c>
      <c r="D12" s="95">
        <f t="shared" si="0"/>
        <v>0.011435185185185185</v>
      </c>
      <c r="E12" s="96">
        <f t="shared" si="1"/>
        <v>0.0003125000000000003</v>
      </c>
      <c r="F12" s="97">
        <f t="shared" si="2"/>
        <v>3</v>
      </c>
      <c r="G12" s="98">
        <f t="shared" si="3"/>
        <v>0.0038117283950617285</v>
      </c>
      <c r="H12" s="166"/>
      <c r="I12" s="135"/>
      <c r="J12" s="136"/>
      <c r="K12" s="136">
        <v>6</v>
      </c>
      <c r="L12" s="135"/>
      <c r="M12" s="136"/>
      <c r="N12" s="137"/>
      <c r="O12" s="137"/>
      <c r="P12" s="168" t="s">
        <v>145</v>
      </c>
      <c r="Q12" s="169" t="s">
        <v>58</v>
      </c>
      <c r="R12" s="138">
        <v>1995</v>
      </c>
      <c r="S12" s="139" t="str">
        <f t="shared" si="4"/>
        <v>M16</v>
      </c>
      <c r="T12" s="140" t="s">
        <v>183</v>
      </c>
      <c r="U12" s="153"/>
      <c r="V12" s="172"/>
      <c r="W12" s="159"/>
      <c r="X12" s="156"/>
      <c r="Y12" s="172"/>
      <c r="Z12" s="159"/>
      <c r="AA12" s="121"/>
      <c r="AB12" s="172"/>
      <c r="AC12" s="159"/>
      <c r="AD12" s="173">
        <v>0.011435185185185185</v>
      </c>
      <c r="AE12" s="172">
        <v>3</v>
      </c>
      <c r="AF12" s="159">
        <f t="shared" si="14"/>
        <v>0.0038117283950617285</v>
      </c>
      <c r="AG12" s="121"/>
      <c r="AH12" s="172"/>
      <c r="AI12" s="159" t="e">
        <f t="shared" si="6"/>
        <v>#DIV/0!</v>
      </c>
      <c r="AJ12" s="122"/>
      <c r="AK12" s="172"/>
      <c r="AL12" s="159" t="e">
        <f t="shared" si="7"/>
        <v>#DIV/0!</v>
      </c>
      <c r="AM12" s="156"/>
      <c r="AN12" s="174"/>
      <c r="AO12" s="159" t="e">
        <f t="shared" si="8"/>
        <v>#DIV/0!</v>
      </c>
      <c r="AP12" s="122"/>
      <c r="AQ12" s="175"/>
      <c r="AR12" s="159" t="e">
        <f t="shared" si="9"/>
        <v>#DIV/0!</v>
      </c>
      <c r="AS12" s="212">
        <v>1</v>
      </c>
      <c r="AT12" s="176"/>
      <c r="AU12" s="177"/>
      <c r="AV12" s="176"/>
      <c r="AW12" s="178"/>
      <c r="AX12" s="224">
        <f t="shared" si="10"/>
        <v>14</v>
      </c>
      <c r="AY12" s="224" t="str">
        <f t="shared" si="11"/>
        <v>M16</v>
      </c>
      <c r="AZ12" s="224" t="b">
        <f t="shared" si="12"/>
        <v>0</v>
      </c>
    </row>
    <row r="13" spans="1:52" ht="11.25" customHeight="1">
      <c r="A13" s="164">
        <f t="shared" si="13"/>
        <v>10</v>
      </c>
      <c r="B13" s="180">
        <v>9</v>
      </c>
      <c r="C13" s="136" t="s">
        <v>184</v>
      </c>
      <c r="D13" s="95">
        <f t="shared" si="0"/>
        <v>0.011747685185185186</v>
      </c>
      <c r="E13" s="96">
        <f t="shared" si="1"/>
        <v>0.002650462962962962</v>
      </c>
      <c r="F13" s="97">
        <f t="shared" si="2"/>
        <v>3</v>
      </c>
      <c r="G13" s="98">
        <f t="shared" si="3"/>
        <v>0.003915895061728395</v>
      </c>
      <c r="H13" s="166"/>
      <c r="I13" s="135"/>
      <c r="J13" s="136"/>
      <c r="K13" s="136">
        <v>7</v>
      </c>
      <c r="L13" s="135"/>
      <c r="M13" s="136"/>
      <c r="N13" s="137"/>
      <c r="O13" s="137"/>
      <c r="P13" s="168" t="s">
        <v>145</v>
      </c>
      <c r="Q13" s="169" t="s">
        <v>58</v>
      </c>
      <c r="R13" s="138">
        <v>1992</v>
      </c>
      <c r="S13" s="139" t="str">
        <f t="shared" si="4"/>
        <v>M16</v>
      </c>
      <c r="T13" s="140" t="s">
        <v>183</v>
      </c>
      <c r="U13" s="153"/>
      <c r="V13" s="172"/>
      <c r="W13" s="159"/>
      <c r="X13" s="156"/>
      <c r="Y13" s="172"/>
      <c r="Z13" s="159"/>
      <c r="AA13" s="121"/>
      <c r="AB13" s="172"/>
      <c r="AC13" s="159"/>
      <c r="AD13" s="173">
        <v>0.011747685185185186</v>
      </c>
      <c r="AE13" s="172">
        <v>3</v>
      </c>
      <c r="AF13" s="159">
        <f t="shared" si="14"/>
        <v>0.003915895061728395</v>
      </c>
      <c r="AG13" s="121"/>
      <c r="AH13" s="172"/>
      <c r="AI13" s="159" t="e">
        <f t="shared" si="6"/>
        <v>#DIV/0!</v>
      </c>
      <c r="AJ13" s="122"/>
      <c r="AK13" s="172"/>
      <c r="AL13" s="159" t="e">
        <f t="shared" si="7"/>
        <v>#DIV/0!</v>
      </c>
      <c r="AM13" s="156"/>
      <c r="AN13" s="174"/>
      <c r="AO13" s="159" t="e">
        <f t="shared" si="8"/>
        <v>#DIV/0!</v>
      </c>
      <c r="AP13" s="186"/>
      <c r="AQ13" s="175"/>
      <c r="AR13" s="159" t="e">
        <f t="shared" si="9"/>
        <v>#DIV/0!</v>
      </c>
      <c r="AS13" s="212">
        <v>1</v>
      </c>
      <c r="AT13" s="182"/>
      <c r="AU13" s="183"/>
      <c r="AV13" s="182"/>
      <c r="AW13" s="184"/>
      <c r="AX13" s="224">
        <f t="shared" si="10"/>
        <v>17</v>
      </c>
      <c r="AY13" s="224" t="str">
        <f t="shared" si="11"/>
        <v>M16</v>
      </c>
      <c r="AZ13" s="224" t="b">
        <f t="shared" si="12"/>
        <v>0</v>
      </c>
    </row>
    <row r="14" spans="1:52" ht="11.25" customHeight="1">
      <c r="A14" s="164">
        <f t="shared" si="13"/>
        <v>11</v>
      </c>
      <c r="B14" s="180">
        <v>6</v>
      </c>
      <c r="C14" s="136" t="s">
        <v>168</v>
      </c>
      <c r="D14" s="95">
        <f t="shared" si="0"/>
        <v>0.014398148148148148</v>
      </c>
      <c r="E14" s="96">
        <f t="shared" si="1"/>
        <v>0.002708333333333335</v>
      </c>
      <c r="F14" s="97">
        <f t="shared" si="2"/>
        <v>3</v>
      </c>
      <c r="G14" s="98">
        <f t="shared" si="3"/>
        <v>0.004799382716049383</v>
      </c>
      <c r="H14" s="166"/>
      <c r="I14" s="135"/>
      <c r="J14" s="136">
        <v>4</v>
      </c>
      <c r="K14" s="136"/>
      <c r="L14" s="135"/>
      <c r="M14" s="136"/>
      <c r="N14" s="137"/>
      <c r="O14" s="137"/>
      <c r="P14" s="168" t="s">
        <v>145</v>
      </c>
      <c r="Q14" s="169" t="s">
        <v>58</v>
      </c>
      <c r="R14" s="138">
        <v>1962</v>
      </c>
      <c r="S14" s="139" t="str">
        <f t="shared" si="4"/>
        <v>M40</v>
      </c>
      <c r="T14" s="140" t="s">
        <v>156</v>
      </c>
      <c r="U14" s="153"/>
      <c r="V14" s="172"/>
      <c r="W14" s="159"/>
      <c r="X14" s="156"/>
      <c r="Y14" s="172"/>
      <c r="Z14" s="159"/>
      <c r="AA14" s="121">
        <v>0.014398148148148148</v>
      </c>
      <c r="AB14" s="172">
        <v>3</v>
      </c>
      <c r="AC14" s="159">
        <f>AA14/AB14</f>
        <v>0.004799382716049383</v>
      </c>
      <c r="AD14" s="173"/>
      <c r="AE14" s="172"/>
      <c r="AF14" s="159"/>
      <c r="AG14" s="121"/>
      <c r="AH14" s="172"/>
      <c r="AI14" s="159" t="e">
        <f t="shared" si="6"/>
        <v>#DIV/0!</v>
      </c>
      <c r="AJ14" s="122"/>
      <c r="AK14" s="172"/>
      <c r="AL14" s="159" t="e">
        <f t="shared" si="7"/>
        <v>#DIV/0!</v>
      </c>
      <c r="AM14" s="156"/>
      <c r="AN14" s="174"/>
      <c r="AO14" s="159" t="e">
        <f t="shared" si="8"/>
        <v>#DIV/0!</v>
      </c>
      <c r="AP14" s="123"/>
      <c r="AQ14" s="175"/>
      <c r="AR14" s="159" t="e">
        <f t="shared" si="9"/>
        <v>#DIV/0!</v>
      </c>
      <c r="AS14" s="212">
        <v>1</v>
      </c>
      <c r="AT14" s="213"/>
      <c r="AU14" s="213"/>
      <c r="AX14" s="224">
        <f t="shared" si="10"/>
        <v>47</v>
      </c>
      <c r="AY14" s="224" t="str">
        <f t="shared" si="11"/>
        <v>M40</v>
      </c>
      <c r="AZ14" s="224" t="b">
        <f t="shared" si="12"/>
        <v>0</v>
      </c>
    </row>
    <row r="15" spans="1:52" ht="11.25" customHeight="1">
      <c r="A15" s="164">
        <f t="shared" si="13"/>
        <v>12</v>
      </c>
      <c r="B15" s="356">
        <v>65</v>
      </c>
      <c r="C15" s="357" t="s">
        <v>164</v>
      </c>
      <c r="D15" s="358">
        <f t="shared" si="0"/>
        <v>0.017106481481481483</v>
      </c>
      <c r="E15" s="359">
        <f t="shared" si="1"/>
      </c>
      <c r="F15" s="360">
        <f t="shared" si="2"/>
        <v>3</v>
      </c>
      <c r="G15" s="361">
        <f t="shared" si="3"/>
        <v>0.005702160493827161</v>
      </c>
      <c r="H15" s="362"/>
      <c r="I15" s="363"/>
      <c r="J15" s="357">
        <v>6</v>
      </c>
      <c r="K15" s="357"/>
      <c r="L15" s="363"/>
      <c r="M15" s="357"/>
      <c r="N15" s="477"/>
      <c r="O15" s="477"/>
      <c r="P15" s="364" t="s">
        <v>145</v>
      </c>
      <c r="Q15" s="365" t="s">
        <v>72</v>
      </c>
      <c r="R15" s="366">
        <v>1988</v>
      </c>
      <c r="S15" s="367" t="str">
        <f t="shared" si="4"/>
        <v>K16</v>
      </c>
      <c r="T15" s="368" t="s">
        <v>165</v>
      </c>
      <c r="U15" s="369"/>
      <c r="V15" s="370"/>
      <c r="W15" s="371"/>
      <c r="X15" s="372"/>
      <c r="Y15" s="370"/>
      <c r="Z15" s="371"/>
      <c r="AA15" s="373">
        <v>0.017106481481481483</v>
      </c>
      <c r="AB15" s="370">
        <v>3</v>
      </c>
      <c r="AC15" s="371">
        <f>AA15/AB15</f>
        <v>0.005702160493827161</v>
      </c>
      <c r="AD15" s="374"/>
      <c r="AE15" s="370"/>
      <c r="AF15" s="371"/>
      <c r="AG15" s="373"/>
      <c r="AH15" s="370"/>
      <c r="AI15" s="371" t="e">
        <f t="shared" si="6"/>
        <v>#DIV/0!</v>
      </c>
      <c r="AJ15" s="518"/>
      <c r="AK15" s="370"/>
      <c r="AL15" s="371" t="e">
        <f t="shared" si="7"/>
        <v>#DIV/0!</v>
      </c>
      <c r="AM15" s="372"/>
      <c r="AN15" s="376"/>
      <c r="AO15" s="371" t="e">
        <f t="shared" si="8"/>
        <v>#DIV/0!</v>
      </c>
      <c r="AP15" s="375"/>
      <c r="AQ15" s="377"/>
      <c r="AR15" s="371" t="e">
        <f t="shared" si="9"/>
        <v>#DIV/0!</v>
      </c>
      <c r="AS15" s="212">
        <v>1</v>
      </c>
      <c r="AT15" s="379"/>
      <c r="AU15" s="379"/>
      <c r="AV15" s="380"/>
      <c r="AW15" s="381"/>
      <c r="AX15" s="478">
        <f t="shared" si="10"/>
        <v>21</v>
      </c>
      <c r="AY15" s="479" t="b">
        <f t="shared" si="11"/>
        <v>0</v>
      </c>
      <c r="AZ15" s="480" t="str">
        <f t="shared" si="12"/>
        <v>K16</v>
      </c>
    </row>
    <row r="16" spans="1:52" ht="11.25" customHeight="1">
      <c r="A16" s="164">
        <f t="shared" si="13"/>
        <v>13</v>
      </c>
      <c r="B16" s="180"/>
      <c r="C16" s="136"/>
      <c r="D16" s="95">
        <f>U16+X16+AA16+AD16+AG16+AJ16+AM16</f>
        <v>0</v>
      </c>
      <c r="E16" s="96">
        <f>IF(D17&gt;D16,D17-D16,"")</f>
      </c>
      <c r="F16" s="97">
        <f>V16+Y16+AB16+AE16+AH16+AK16+AN16</f>
        <v>0</v>
      </c>
      <c r="G16" s="98" t="e">
        <f>D16/F16</f>
        <v>#DIV/0!</v>
      </c>
      <c r="H16" s="166"/>
      <c r="I16" s="135"/>
      <c r="J16" s="136"/>
      <c r="K16" s="136"/>
      <c r="L16" s="135"/>
      <c r="M16" s="136"/>
      <c r="N16" s="137"/>
      <c r="O16" s="137"/>
      <c r="P16" s="168"/>
      <c r="Q16" s="169"/>
      <c r="R16" s="138"/>
      <c r="S16" s="139" t="b">
        <f>IF(Q16="M",AY16,AZ16)</f>
        <v>0</v>
      </c>
      <c r="T16" s="140"/>
      <c r="U16" s="153"/>
      <c r="V16" s="172"/>
      <c r="W16" s="159"/>
      <c r="X16" s="156"/>
      <c r="Y16" s="172"/>
      <c r="Z16" s="159"/>
      <c r="AA16" s="121"/>
      <c r="AB16" s="172"/>
      <c r="AC16" s="159"/>
      <c r="AD16" s="173"/>
      <c r="AE16" s="172"/>
      <c r="AF16" s="159"/>
      <c r="AG16" s="121"/>
      <c r="AH16" s="172"/>
      <c r="AI16" s="159" t="e">
        <f>AG16/AH16</f>
        <v>#DIV/0!</v>
      </c>
      <c r="AJ16" s="122"/>
      <c r="AK16" s="172"/>
      <c r="AL16" s="159" t="e">
        <f>AJ16/AK16</f>
        <v>#DIV/0!</v>
      </c>
      <c r="AM16" s="156"/>
      <c r="AN16" s="174"/>
      <c r="AO16" s="159" t="e">
        <f>AM16/AN16</f>
        <v>#DIV/0!</v>
      </c>
      <c r="AP16" s="122"/>
      <c r="AQ16" s="175"/>
      <c r="AR16" s="159" t="e">
        <f>AP16/AQ16</f>
        <v>#DIV/0!</v>
      </c>
      <c r="AS16" s="212">
        <v>1</v>
      </c>
      <c r="AT16" s="176"/>
      <c r="AU16" s="177"/>
      <c r="AV16" s="176"/>
      <c r="AW16" s="178"/>
      <c r="AX16" s="185">
        <f>$AX$2-R16</f>
        <v>2009</v>
      </c>
      <c r="AY16" s="179" t="b">
        <f>IF(AND(Q16="M",AX16&lt;=19),"M16",IF(AND(Q16="M",AX16&lt;=29),"M20",IF(AND(Q16="M",AX16&lt;=39),"M30",IF(AND(Q16="M",AX16&lt;=49),"M40",IF(AND(Q16="M",AX16&lt;=59),"M50",IF(AND(Q16="M",AX16&lt;=69),"M60",IF(AND(Q16="M",AX16&lt;=99),"M70")))))))</f>
        <v>0</v>
      </c>
      <c r="AZ16" s="224" t="b">
        <f>IF(AND(Q16="K",AX16&lt;=35),"K16",IF(AND(Q16="K",AX16&lt;=49),"K36",IF(AND(Q16="K",AX16&lt;=99),"K50")))</f>
        <v>0</v>
      </c>
    </row>
    <row r="17" spans="1:52" ht="11.25" customHeight="1">
      <c r="A17" s="164">
        <f t="shared" si="13"/>
        <v>14</v>
      </c>
      <c r="B17" s="180"/>
      <c r="C17" s="136"/>
      <c r="D17" s="95">
        <f>U17+X17+AA17+AD17+AG17+AJ17+AM17</f>
        <v>0</v>
      </c>
      <c r="E17" s="96">
        <f>IF(D18&gt;D17,D18-D17,"")</f>
      </c>
      <c r="F17" s="97">
        <f>V17+Y17+AB17+AE17+AH17+AK17+AN17</f>
        <v>0</v>
      </c>
      <c r="G17" s="98" t="e">
        <f>D17/F17</f>
        <v>#DIV/0!</v>
      </c>
      <c r="H17" s="166"/>
      <c r="I17" s="135"/>
      <c r="J17" s="136"/>
      <c r="K17" s="136"/>
      <c r="L17" s="135"/>
      <c r="M17" s="136"/>
      <c r="N17" s="137"/>
      <c r="O17" s="137"/>
      <c r="P17" s="168"/>
      <c r="Q17" s="169"/>
      <c r="R17" s="138"/>
      <c r="S17" s="139" t="b">
        <f>IF(Q17="M",AY17,AZ17)</f>
        <v>0</v>
      </c>
      <c r="T17" s="140"/>
      <c r="U17" s="153"/>
      <c r="V17" s="172"/>
      <c r="W17" s="159"/>
      <c r="X17" s="156"/>
      <c r="Y17" s="172"/>
      <c r="Z17" s="159"/>
      <c r="AA17" s="121"/>
      <c r="AB17" s="172"/>
      <c r="AC17" s="159"/>
      <c r="AD17" s="173"/>
      <c r="AE17" s="172"/>
      <c r="AF17" s="159"/>
      <c r="AG17" s="121"/>
      <c r="AH17" s="172"/>
      <c r="AI17" s="159" t="e">
        <f>AG17/AH17</f>
        <v>#DIV/0!</v>
      </c>
      <c r="AJ17" s="122"/>
      <c r="AK17" s="172"/>
      <c r="AL17" s="159" t="e">
        <f>AJ17/AK17</f>
        <v>#DIV/0!</v>
      </c>
      <c r="AM17" s="156"/>
      <c r="AN17" s="174"/>
      <c r="AO17" s="159" t="e">
        <f>AM17/AN17</f>
        <v>#DIV/0!</v>
      </c>
      <c r="AP17" s="125"/>
      <c r="AQ17" s="175"/>
      <c r="AR17" s="159" t="e">
        <f>AP17/AQ17</f>
        <v>#DIV/0!</v>
      </c>
      <c r="AS17" s="212">
        <v>1</v>
      </c>
      <c r="AT17" s="213"/>
      <c r="AU17" s="213"/>
      <c r="AX17" s="185">
        <f>$AX$2-R17</f>
        <v>2009</v>
      </c>
      <c r="AY17" s="179" t="b">
        <f>IF(AND(Q17="M",AX17&lt;=19),"M16",IF(AND(Q17="M",AX17&lt;=29),"M20",IF(AND(Q17="M",AX17&lt;=39),"M30",IF(AND(Q17="M",AX17&lt;=49),"M40",IF(AND(Q17="M",AX17&lt;=59),"M50",IF(AND(Q17="M",AX17&lt;=69),"M60",IF(AND(Q17="M",AX17&lt;=99),"M70")))))))</f>
        <v>0</v>
      </c>
      <c r="AZ17" s="224" t="b">
        <f>IF(AND(Q17="K",AX17&lt;=35),"K16",IF(AND(Q17="K",AX17&lt;=49),"K36",IF(AND(Q17="K",AX17&lt;=99),"K50")))</f>
        <v>0</v>
      </c>
    </row>
    <row r="18" spans="1:52" ht="11.25" customHeight="1" thickBot="1">
      <c r="A18" s="164">
        <f t="shared" si="13"/>
        <v>15</v>
      </c>
      <c r="B18" s="191"/>
      <c r="C18" s="192"/>
      <c r="D18" s="193">
        <f>U18+X18+AA18+AD18+AG18+AJ18+AM18</f>
        <v>0</v>
      </c>
      <c r="E18" s="194"/>
      <c r="F18" s="99">
        <f>V18+Y18+AB18+AE18+AH18+AK18+AN18</f>
        <v>0</v>
      </c>
      <c r="G18" s="100" t="e">
        <f>D18/F18</f>
        <v>#DIV/0!</v>
      </c>
      <c r="H18" s="192"/>
      <c r="I18" s="195"/>
      <c r="J18" s="192"/>
      <c r="K18" s="192"/>
      <c r="L18" s="195"/>
      <c r="M18" s="192"/>
      <c r="N18" s="196"/>
      <c r="O18" s="197"/>
      <c r="P18" s="192"/>
      <c r="Q18" s="198"/>
      <c r="R18" s="198"/>
      <c r="S18" s="199" t="b">
        <f>IF(Q18="M",AY18,AZ18)</f>
        <v>0</v>
      </c>
      <c r="T18" s="200"/>
      <c r="U18" s="201"/>
      <c r="V18" s="202"/>
      <c r="W18" s="203"/>
      <c r="X18" s="204"/>
      <c r="Y18" s="202"/>
      <c r="Z18" s="203"/>
      <c r="AA18" s="101"/>
      <c r="AB18" s="202"/>
      <c r="AC18" s="203"/>
      <c r="AD18" s="205"/>
      <c r="AE18" s="202"/>
      <c r="AF18" s="203"/>
      <c r="AG18" s="101"/>
      <c r="AH18" s="202"/>
      <c r="AI18" s="203" t="e">
        <f>AG18/AH18</f>
        <v>#DIV/0!</v>
      </c>
      <c r="AJ18" s="206"/>
      <c r="AK18" s="202"/>
      <c r="AL18" s="203" t="e">
        <f>AJ18/AK18</f>
        <v>#DIV/0!</v>
      </c>
      <c r="AM18" s="207"/>
      <c r="AN18" s="208"/>
      <c r="AO18" s="209" t="e">
        <f>AM18/AN18</f>
        <v>#DIV/0!</v>
      </c>
      <c r="AP18" s="210"/>
      <c r="AQ18" s="211"/>
      <c r="AR18" s="159" t="e">
        <f>AP18/AQ18</f>
        <v>#DIV/0!</v>
      </c>
      <c r="AS18" s="214">
        <v>1</v>
      </c>
      <c r="AT18" s="107"/>
      <c r="AU18" s="107"/>
      <c r="AX18" s="185">
        <f>$AX$2-R18</f>
        <v>2009</v>
      </c>
      <c r="AY18" s="179" t="b">
        <f>IF(AND(Q18="M",AX18&lt;=19),"M16",IF(AND(Q18="M",AX18&lt;=29),"M20",IF(AND(Q18="M",AX18&lt;=39),"M30",IF(AND(Q18="M",AX18&lt;=49),"M40",IF(AND(Q18="M",AX18&lt;=59),"M50",IF(AND(Q18="M",AX18&lt;=69),"M60",IF(AND(Q18="M",AX18&lt;=99),"M70")))))))</f>
        <v>0</v>
      </c>
      <c r="AZ18" s="224" t="b">
        <f>IF(AND(Q18="K",AX18&lt;=35),"K16",IF(AND(Q18="K",AX18&lt;=49),"K36",IF(AND(Q18="K",AX18&lt;=99),"K50")))</f>
        <v>0</v>
      </c>
    </row>
    <row r="19" spans="1:69" ht="13.5" thickBot="1">
      <c r="A19" s="89" t="s">
        <v>38</v>
      </c>
      <c r="B19" s="90"/>
      <c r="C19" s="91"/>
      <c r="D19" s="48">
        <f>SUM(D4:D18)</f>
        <v>0.3197453703703704</v>
      </c>
      <c r="E19" s="49"/>
      <c r="F19" s="50">
        <f>SUM(F4:F18)</f>
        <v>78</v>
      </c>
      <c r="G19" s="51">
        <f>D19/F19</f>
        <v>0.0040992996201329535</v>
      </c>
      <c r="H19" s="33"/>
      <c r="I19" s="34"/>
      <c r="J19" s="33"/>
      <c r="K19" s="33"/>
      <c r="L19" s="33"/>
      <c r="M19" s="33"/>
      <c r="N19" s="35"/>
      <c r="O19" s="31"/>
      <c r="P19" s="31"/>
      <c r="Q19" s="31"/>
      <c r="R19" s="32"/>
      <c r="S19" s="32"/>
      <c r="T19" s="31"/>
      <c r="U19" s="62">
        <f>SUM(U4:U18)</f>
        <v>0.04222222222222222</v>
      </c>
      <c r="V19" s="63">
        <f>SUM(V4:V18)</f>
        <v>12</v>
      </c>
      <c r="W19" s="76">
        <f>U19/V19</f>
        <v>0.003518518518518518</v>
      </c>
      <c r="X19" s="62">
        <f>SUM(X4:X18)</f>
        <v>0.071875</v>
      </c>
      <c r="Y19" s="63">
        <f>SUM(Y4:Y18)</f>
        <v>18</v>
      </c>
      <c r="Z19" s="76">
        <f>X19/Y19</f>
        <v>0.003993055555555555</v>
      </c>
      <c r="AA19" s="77">
        <f>SUM(AA4:AA18)</f>
        <v>0.09747685185185186</v>
      </c>
      <c r="AB19" s="63">
        <f>SUM(AB4:AB18)</f>
        <v>21</v>
      </c>
      <c r="AC19" s="79">
        <f>AA19/AB19</f>
        <v>0.0046417548500881835</v>
      </c>
      <c r="AD19" s="65">
        <f>SUM(AD4:AD18)</f>
        <v>0.1081712962962963</v>
      </c>
      <c r="AE19" s="66">
        <f>SUM(AE4:AE18)</f>
        <v>27</v>
      </c>
      <c r="AF19" s="64">
        <f>AD19/AE19</f>
        <v>0.004006344307270233</v>
      </c>
      <c r="AG19" s="65">
        <f>SUM(AG4:AG18)</f>
        <v>0</v>
      </c>
      <c r="AH19" s="63">
        <f>SUM(AH4:AH18)</f>
        <v>0</v>
      </c>
      <c r="AI19" s="64" t="e">
        <f>AG19/AH19</f>
        <v>#DIV/0!</v>
      </c>
      <c r="AJ19" s="65">
        <f>SUM(AJ4:AJ18)</f>
        <v>0</v>
      </c>
      <c r="AK19" s="63">
        <f>SUM(AK4:AK18)</f>
        <v>0</v>
      </c>
      <c r="AL19" s="64" t="e">
        <f>AJ19/AK19</f>
        <v>#DIV/0!</v>
      </c>
      <c r="AM19" s="65">
        <f>SUM(AM4:AM18)</f>
        <v>0</v>
      </c>
      <c r="AN19" s="117">
        <f>SUM(AN4:AN18)</f>
        <v>0</v>
      </c>
      <c r="AO19" s="64" t="e">
        <f>AM19/AN19</f>
        <v>#DIV/0!</v>
      </c>
      <c r="AP19" s="65">
        <f>SUM(AP4:AP18)</f>
        <v>0</v>
      </c>
      <c r="AQ19" s="128">
        <f>SUM(AQ4:AQ18)</f>
        <v>0</v>
      </c>
      <c r="AR19" s="64" t="e">
        <f>AP19/AQ19</f>
        <v>#DIV/0!</v>
      </c>
      <c r="AS19" s="60">
        <f>D19+AP19</f>
        <v>0.3197453703703704</v>
      </c>
      <c r="AT19" s="108"/>
      <c r="AU19" s="108"/>
      <c r="AV19" s="109"/>
      <c r="AW19" s="113"/>
      <c r="BL19" s="58"/>
      <c r="BM19" s="58"/>
      <c r="BN19" s="58"/>
      <c r="BO19" s="58"/>
      <c r="BP19" s="58"/>
      <c r="BQ19" s="58"/>
    </row>
    <row r="20" spans="1:69" ht="12.75">
      <c r="A20" s="53" t="s">
        <v>37</v>
      </c>
      <c r="B20" s="52"/>
      <c r="C20" s="53"/>
      <c r="D20" s="19"/>
      <c r="E20" s="41"/>
      <c r="F20" s="42"/>
      <c r="G20" s="38" t="s">
        <v>53</v>
      </c>
      <c r="H20" s="67">
        <v>4</v>
      </c>
      <c r="I20" s="67">
        <v>6</v>
      </c>
      <c r="J20" s="67">
        <v>7</v>
      </c>
      <c r="K20" s="67">
        <v>9</v>
      </c>
      <c r="L20" s="67"/>
      <c r="M20" s="67"/>
      <c r="N20" s="67"/>
      <c r="O20" s="129"/>
      <c r="P20" s="129"/>
      <c r="Q20" s="68">
        <f>SUM(H20:O20)</f>
        <v>26</v>
      </c>
      <c r="R20" s="78" t="s">
        <v>192</v>
      </c>
      <c r="S20" s="32"/>
      <c r="T20" s="31"/>
      <c r="U20" s="16"/>
      <c r="V20" s="17"/>
      <c r="W20" s="103"/>
      <c r="X20" s="16"/>
      <c r="Y20" s="17"/>
      <c r="Z20" s="103"/>
      <c r="AA20" s="16"/>
      <c r="AB20" s="17"/>
      <c r="AC20" s="104"/>
      <c r="AD20" s="16"/>
      <c r="AE20" s="26"/>
      <c r="AF20" s="18"/>
      <c r="AG20" s="16"/>
      <c r="AH20" s="17"/>
      <c r="AI20" s="18"/>
      <c r="AJ20" s="16"/>
      <c r="AK20" s="17"/>
      <c r="AL20" s="18"/>
      <c r="AM20" s="16"/>
      <c r="AN20" s="17"/>
      <c r="AO20" s="18"/>
      <c r="AP20" s="20"/>
      <c r="AQ20" s="20"/>
      <c r="AR20" s="55" t="s">
        <v>34</v>
      </c>
      <c r="AS20" s="105"/>
      <c r="AW20" s="273" t="s">
        <v>150</v>
      </c>
      <c r="AX20" s="271">
        <f>SUM(AX4:AX15)</f>
        <v>287</v>
      </c>
      <c r="BL20" s="58"/>
      <c r="BM20" s="58"/>
      <c r="BN20" s="58"/>
      <c r="BO20" s="58"/>
      <c r="BP20" s="58"/>
      <c r="BQ20" s="58"/>
    </row>
    <row r="21" spans="1:69" ht="12.75">
      <c r="A21" s="102"/>
      <c r="B21" s="32"/>
      <c r="C21" s="31"/>
      <c r="D21" s="19"/>
      <c r="E21" s="43"/>
      <c r="F21" s="39"/>
      <c r="G21" s="36" t="s">
        <v>172</v>
      </c>
      <c r="H21" s="69">
        <v>1</v>
      </c>
      <c r="I21" s="69">
        <v>2</v>
      </c>
      <c r="J21" s="69">
        <v>2</v>
      </c>
      <c r="K21" s="69">
        <v>2</v>
      </c>
      <c r="L21" s="69"/>
      <c r="M21" s="69"/>
      <c r="N21" s="69"/>
      <c r="O21" s="130"/>
      <c r="P21" s="130"/>
      <c r="Q21" s="70">
        <f>SUM(H21:O21)</f>
        <v>7</v>
      </c>
      <c r="S21" s="32"/>
      <c r="T21" s="31"/>
      <c r="U21" s="16"/>
      <c r="V21" s="17"/>
      <c r="W21" s="103"/>
      <c r="X21" s="16"/>
      <c r="Y21" s="17"/>
      <c r="Z21" s="103"/>
      <c r="AA21" s="16"/>
      <c r="AB21" s="17"/>
      <c r="AC21" s="104"/>
      <c r="AD21" s="16"/>
      <c r="AE21" s="26"/>
      <c r="AF21" s="18"/>
      <c r="AG21" s="16"/>
      <c r="AH21" s="17"/>
      <c r="AI21" s="18"/>
      <c r="AJ21" s="16"/>
      <c r="AK21" s="17"/>
      <c r="AL21" s="18"/>
      <c r="AM21" s="16"/>
      <c r="AN21" s="118"/>
      <c r="AO21" s="18"/>
      <c r="AP21" s="16"/>
      <c r="AQ21" s="17"/>
      <c r="AR21" s="18"/>
      <c r="AS21" s="105"/>
      <c r="AW21" s="273" t="s">
        <v>151</v>
      </c>
      <c r="AX21" s="272">
        <f>AX20/12</f>
        <v>23.916666666666668</v>
      </c>
      <c r="BL21" s="58"/>
      <c r="BM21" s="58"/>
      <c r="BN21" s="58"/>
      <c r="BO21" s="58"/>
      <c r="BP21" s="58"/>
      <c r="BQ21" s="58"/>
    </row>
    <row r="22" spans="5:69" s="270" customFormat="1" ht="12.75">
      <c r="E22" s="254"/>
      <c r="F22" s="255"/>
      <c r="G22" s="256" t="s">
        <v>149</v>
      </c>
      <c r="H22" s="257"/>
      <c r="I22" s="257">
        <v>1</v>
      </c>
      <c r="J22" s="257">
        <v>1</v>
      </c>
      <c r="K22" s="257">
        <v>1</v>
      </c>
      <c r="L22" s="257"/>
      <c r="M22" s="257"/>
      <c r="N22" s="257"/>
      <c r="O22" s="258"/>
      <c r="P22" s="258"/>
      <c r="Q22" s="259">
        <f>SUM(H22:O22)</f>
        <v>3</v>
      </c>
      <c r="R22" s="626" t="s">
        <v>200</v>
      </c>
      <c r="S22" s="626"/>
      <c r="T22" s="627"/>
      <c r="U22" s="31" t="s">
        <v>207</v>
      </c>
      <c r="V22" s="260"/>
      <c r="W22" s="261"/>
      <c r="X22" s="630" t="s">
        <v>204</v>
      </c>
      <c r="Y22" s="260"/>
      <c r="Z22" s="261"/>
      <c r="AA22" s="253"/>
      <c r="AB22" s="260"/>
      <c r="AC22" s="261"/>
      <c r="AD22" s="253"/>
      <c r="AE22" s="262"/>
      <c r="AF22" s="263"/>
      <c r="AG22" s="253"/>
      <c r="AH22" s="260"/>
      <c r="AI22" s="263"/>
      <c r="AJ22" s="253"/>
      <c r="AK22" s="260"/>
      <c r="AL22" s="263"/>
      <c r="AM22" s="253"/>
      <c r="AN22" s="264"/>
      <c r="AO22" s="263"/>
      <c r="AP22" s="253"/>
      <c r="AQ22" s="260"/>
      <c r="AR22" s="263"/>
      <c r="AS22" s="265"/>
      <c r="AT22" s="266"/>
      <c r="AU22" s="266"/>
      <c r="AV22" s="267"/>
      <c r="AW22" s="268"/>
      <c r="AX22" s="267"/>
      <c r="AY22" s="267"/>
      <c r="AZ22" s="267"/>
      <c r="BA22" s="267"/>
      <c r="BB22" s="267"/>
      <c r="BC22" s="267"/>
      <c r="BD22" s="267"/>
      <c r="BE22" s="267"/>
      <c r="BF22" s="267"/>
      <c r="BG22" s="267"/>
      <c r="BH22" s="267"/>
      <c r="BI22" s="267"/>
      <c r="BJ22" s="267"/>
      <c r="BK22" s="267"/>
      <c r="BL22" s="269"/>
      <c r="BM22" s="269"/>
      <c r="BN22" s="269"/>
      <c r="BO22" s="269"/>
      <c r="BP22" s="269"/>
      <c r="BQ22" s="269"/>
    </row>
    <row r="23" spans="5:69" ht="12.75">
      <c r="E23" s="44"/>
      <c r="F23" s="40"/>
      <c r="G23" s="37" t="s">
        <v>28</v>
      </c>
      <c r="H23" s="239">
        <f>V19</f>
        <v>12</v>
      </c>
      <c r="I23" s="239">
        <f>Y19</f>
        <v>18</v>
      </c>
      <c r="J23" s="239">
        <f>AB19</f>
        <v>21</v>
      </c>
      <c r="K23" s="517">
        <f>AE19</f>
        <v>27</v>
      </c>
      <c r="L23" s="71"/>
      <c r="M23" s="71"/>
      <c r="N23" s="71"/>
      <c r="O23" s="131"/>
      <c r="P23" s="250"/>
      <c r="Q23" s="72">
        <f>SUM(H23:O23)</f>
        <v>78</v>
      </c>
      <c r="R23" s="628" t="s">
        <v>201</v>
      </c>
      <c r="S23" s="628"/>
      <c r="T23" s="629"/>
      <c r="U23" s="392" t="s">
        <v>206</v>
      </c>
      <c r="V23" s="17"/>
      <c r="W23" s="103"/>
      <c r="X23" s="631" t="s">
        <v>204</v>
      </c>
      <c r="Y23" s="17"/>
      <c r="Z23" s="103"/>
      <c r="AA23" s="16"/>
      <c r="AB23" s="17"/>
      <c r="AC23" s="104"/>
      <c r="AD23" s="16"/>
      <c r="AE23" s="26"/>
      <c r="AF23" s="18"/>
      <c r="AG23" s="16"/>
      <c r="AH23" s="17"/>
      <c r="AI23" s="18"/>
      <c r="AJ23" s="16"/>
      <c r="AK23" s="17"/>
      <c r="AL23" s="18"/>
      <c r="AM23" s="16"/>
      <c r="AN23" s="17"/>
      <c r="AO23" s="18"/>
      <c r="AP23" s="16"/>
      <c r="AQ23" s="17"/>
      <c r="AR23" s="18"/>
      <c r="AS23" s="105"/>
      <c r="BL23" s="58"/>
      <c r="BM23" s="58"/>
      <c r="BN23" s="58"/>
      <c r="BO23" s="58"/>
      <c r="BP23" s="58"/>
      <c r="BQ23" s="58"/>
    </row>
    <row r="24" spans="1:69" ht="12.75">
      <c r="A24" s="102"/>
      <c r="B24" s="32"/>
      <c r="C24" s="31"/>
      <c r="D24" s="19"/>
      <c r="E24" s="44"/>
      <c r="F24" s="40"/>
      <c r="G24" s="37" t="s">
        <v>30</v>
      </c>
      <c r="H24" s="73">
        <v>0.2111111111111111</v>
      </c>
      <c r="I24" s="73">
        <v>0.23958333333333334</v>
      </c>
      <c r="J24" s="73">
        <v>0.27847222222222223</v>
      </c>
      <c r="K24" s="73">
        <v>0.24027777777777778</v>
      </c>
      <c r="L24" s="73"/>
      <c r="M24" s="73"/>
      <c r="N24" s="73"/>
      <c r="O24" s="132"/>
      <c r="P24" s="251"/>
      <c r="Q24" s="106">
        <v>0.24583333333333335</v>
      </c>
      <c r="S24" s="32"/>
      <c r="T24" s="31"/>
      <c r="U24" s="16"/>
      <c r="V24" s="17"/>
      <c r="W24" s="103"/>
      <c r="X24" s="16"/>
      <c r="Y24" s="17"/>
      <c r="Z24" s="103"/>
      <c r="AA24" s="16"/>
      <c r="AB24" s="17"/>
      <c r="AC24" s="104"/>
      <c r="AD24" s="16"/>
      <c r="AE24" s="26"/>
      <c r="AF24" s="18"/>
      <c r="AG24" s="16"/>
      <c r="AH24" s="17"/>
      <c r="AI24" s="18"/>
      <c r="AJ24" s="16"/>
      <c r="AK24" s="17"/>
      <c r="AL24" s="18"/>
      <c r="AM24" s="16"/>
      <c r="AN24" s="17"/>
      <c r="AO24" s="18"/>
      <c r="AP24" s="16"/>
      <c r="AQ24" s="17"/>
      <c r="AR24" s="18"/>
      <c r="AS24" s="105"/>
      <c r="BL24" s="58"/>
      <c r="BM24" s="58"/>
      <c r="BN24" s="58"/>
      <c r="BO24" s="58"/>
      <c r="BP24" s="58"/>
      <c r="BQ24" s="58"/>
    </row>
    <row r="25" spans="1:69" ht="12.75">
      <c r="A25" s="102"/>
      <c r="B25" s="32"/>
      <c r="C25" s="31"/>
      <c r="D25" s="19"/>
      <c r="E25" s="44"/>
      <c r="F25" s="40"/>
      <c r="G25" s="37" t="s">
        <v>120</v>
      </c>
      <c r="H25" s="71"/>
      <c r="I25" s="71">
        <v>2</v>
      </c>
      <c r="J25" s="71">
        <v>2</v>
      </c>
      <c r="K25" s="71">
        <v>4</v>
      </c>
      <c r="L25" s="71"/>
      <c r="M25" s="71"/>
      <c r="N25" s="71"/>
      <c r="O25" s="133"/>
      <c r="P25" s="133"/>
      <c r="Q25" s="72">
        <f>SUM(I25:O25)</f>
        <v>8</v>
      </c>
      <c r="S25" s="32"/>
      <c r="T25" s="31"/>
      <c r="U25" s="16"/>
      <c r="V25" s="17"/>
      <c r="W25" s="103"/>
      <c r="X25" s="16"/>
      <c r="Y25" s="17"/>
      <c r="Z25" s="103"/>
      <c r="AA25" s="16"/>
      <c r="AB25" s="17"/>
      <c r="AC25" s="104"/>
      <c r="AD25" s="16"/>
      <c r="AE25" s="26"/>
      <c r="AF25" s="18"/>
      <c r="AG25" s="16"/>
      <c r="AH25" s="17"/>
      <c r="AI25" s="18"/>
      <c r="AJ25" s="16"/>
      <c r="AK25" s="17"/>
      <c r="AL25" s="18"/>
      <c r="AM25" s="16"/>
      <c r="AN25" s="17"/>
      <c r="AO25" s="18"/>
      <c r="AP25" s="16"/>
      <c r="AQ25" s="17"/>
      <c r="AR25" s="18"/>
      <c r="AS25" s="105"/>
      <c r="BL25" s="58"/>
      <c r="BM25" s="58"/>
      <c r="BN25" s="58"/>
      <c r="BO25" s="58"/>
      <c r="BP25" s="58"/>
      <c r="BQ25" s="58"/>
    </row>
    <row r="26" spans="1:69" ht="12.75">
      <c r="A26" s="102"/>
      <c r="B26" s="32"/>
      <c r="C26" s="31"/>
      <c r="D26" s="19"/>
      <c r="E26" s="44"/>
      <c r="F26" s="40"/>
      <c r="G26" s="37" t="s">
        <v>43</v>
      </c>
      <c r="H26" s="71"/>
      <c r="I26" s="71"/>
      <c r="J26" s="71"/>
      <c r="K26" s="71"/>
      <c r="L26" s="71"/>
      <c r="M26" s="71"/>
      <c r="N26" s="71"/>
      <c r="O26" s="133"/>
      <c r="P26" s="133"/>
      <c r="Q26" s="72">
        <f>SUM(H26:O26)</f>
        <v>0</v>
      </c>
      <c r="S26" s="32"/>
      <c r="T26" s="31"/>
      <c r="U26" s="16"/>
      <c r="V26" s="17"/>
      <c r="W26" s="103"/>
      <c r="X26" s="16"/>
      <c r="Y26" s="17"/>
      <c r="Z26" s="103"/>
      <c r="AA26" s="16"/>
      <c r="AB26" s="17"/>
      <c r="AC26" s="104"/>
      <c r="AD26" s="16"/>
      <c r="AE26" s="26"/>
      <c r="AF26" s="18"/>
      <c r="AG26" s="16"/>
      <c r="AH26" s="17"/>
      <c r="AI26" s="18"/>
      <c r="AJ26" s="16"/>
      <c r="AK26" s="17"/>
      <c r="AL26" s="18"/>
      <c r="AM26" s="16"/>
      <c r="AN26" s="17"/>
      <c r="AO26" s="18"/>
      <c r="AP26" s="16"/>
      <c r="AQ26" s="17"/>
      <c r="AR26" s="18"/>
      <c r="AS26" s="105"/>
      <c r="BL26" s="58"/>
      <c r="BM26" s="58"/>
      <c r="BN26" s="58"/>
      <c r="BO26" s="58"/>
      <c r="BP26" s="58"/>
      <c r="BQ26" s="58"/>
    </row>
    <row r="27" spans="1:69" ht="13.5" thickBot="1">
      <c r="A27" s="102"/>
      <c r="B27" s="32"/>
      <c r="C27" s="31"/>
      <c r="D27" s="19"/>
      <c r="E27" s="45"/>
      <c r="F27" s="46"/>
      <c r="G27" s="47" t="s">
        <v>33</v>
      </c>
      <c r="H27" s="74"/>
      <c r="I27" s="74"/>
      <c r="J27" s="74"/>
      <c r="K27" s="111"/>
      <c r="L27" s="74"/>
      <c r="M27" s="74"/>
      <c r="N27" s="74"/>
      <c r="O27" s="134"/>
      <c r="P27" s="134"/>
      <c r="Q27" s="75">
        <f>SUM(H27:O27)</f>
        <v>0</v>
      </c>
      <c r="S27" s="32"/>
      <c r="T27" s="31"/>
      <c r="U27" s="16"/>
      <c r="V27" s="17"/>
      <c r="W27" s="103"/>
      <c r="X27" s="16"/>
      <c r="Y27" s="17"/>
      <c r="Z27" s="103"/>
      <c r="AA27" s="16"/>
      <c r="AB27" s="17"/>
      <c r="AC27" s="104"/>
      <c r="AD27" s="16"/>
      <c r="AE27" s="26"/>
      <c r="AF27" s="18"/>
      <c r="AG27" s="16"/>
      <c r="AH27" s="17"/>
      <c r="AI27" s="18"/>
      <c r="AJ27" s="16"/>
      <c r="AK27" s="17"/>
      <c r="AL27" s="18"/>
      <c r="AM27" s="16"/>
      <c r="AN27" s="17"/>
      <c r="AO27" s="18"/>
      <c r="AP27" s="16"/>
      <c r="AQ27" s="17"/>
      <c r="AR27" s="18"/>
      <c r="AS27" s="105"/>
      <c r="BL27" s="58"/>
      <c r="BM27" s="58"/>
      <c r="BN27" s="58"/>
      <c r="BO27" s="58"/>
      <c r="BP27" s="58"/>
      <c r="BQ27" s="58"/>
    </row>
  </sheetData>
  <autoFilter ref="A3:AU27"/>
  <mergeCells count="1">
    <mergeCell ref="AT2:AW2"/>
  </mergeCells>
  <printOptions/>
  <pageMargins left="0.46" right="0.16" top="0.22" bottom="0.27" header="0.17" footer="0.16"/>
  <pageSetup fitToHeight="1" fitToWidth="1" horizontalDpi="600" verticalDpi="600" orientation="landscape" paperSize="9" scale="44" r:id="rId2"/>
  <headerFooter alignWithMargins="0">
    <oddFooter>&amp;R&amp;"Arial CE,Kursywa"&amp;7wykonał : Janusz Szafarczyk   &amp;D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aradoszewska</dc:creator>
  <cp:keywords/>
  <dc:description/>
  <cp:lastModifiedBy>user</cp:lastModifiedBy>
  <cp:lastPrinted>2009-02-06T12:08:48Z</cp:lastPrinted>
  <dcterms:created xsi:type="dcterms:W3CDTF">2005-01-10T06:30:14Z</dcterms:created>
  <dcterms:modified xsi:type="dcterms:W3CDTF">2009-02-08T19:41:08Z</dcterms:modified>
  <cp:category/>
  <cp:version/>
  <cp:contentType/>
  <cp:contentStatus/>
</cp:coreProperties>
</file>