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Kazik_II" sheetId="1" r:id="rId1"/>
    <sheet name="I_ZIMNAR_2009_Dobrodzien" sheetId="2" r:id="rId2"/>
    <sheet name="I_ZIPNAR_2009_Dobrodzien" sheetId="3" r:id="rId3"/>
  </sheets>
  <definedNames>
    <definedName name="_xlnm._FilterDatabase" localSheetId="1" hidden="1">'I_ZIMNAR_2009_Dobrodzien'!$A$3:$AV$83</definedName>
    <definedName name="_xlnm._FilterDatabase" localSheetId="2" hidden="1">'I_ZIPNAR_2009_Dobrodzien'!$A$3:$AU$27</definedName>
    <definedName name="_xlnm.Print_Area" localSheetId="1">'I_ZIMNAR_2009_Dobrodzien'!$A$1:$AP$83</definedName>
    <definedName name="_xlnm.Print_Area" localSheetId="2">'I_ZIPNAR_2009_Dobrodzien'!$A$1:$AO$27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<sst xmlns="http://schemas.openxmlformats.org/spreadsheetml/2006/main" count="750" uniqueCount="186">
  <si>
    <t>Rocznik</t>
  </si>
  <si>
    <t>Klub</t>
  </si>
  <si>
    <t>LP</t>
  </si>
  <si>
    <t>czas etapu</t>
  </si>
  <si>
    <t>średnia na 1 km</t>
  </si>
  <si>
    <t>Płeć</t>
  </si>
  <si>
    <t xml:space="preserve">                               ETAP EXTRA</t>
  </si>
  <si>
    <t>SUMA Etap I-VII</t>
  </si>
  <si>
    <t xml:space="preserve">                               ETAP I- 6 km</t>
  </si>
  <si>
    <t xml:space="preserve">                               ETAP II-6 km</t>
  </si>
  <si>
    <t xml:space="preserve">                               ETAP III-6 km</t>
  </si>
  <si>
    <t xml:space="preserve">                               ETAP IV-6 km</t>
  </si>
  <si>
    <t xml:space="preserve">                               ETAP V-6 km</t>
  </si>
  <si>
    <t xml:space="preserve">                               ETAP VI-6 km</t>
  </si>
  <si>
    <t xml:space="preserve">                               ETAP VII-6,2 km</t>
  </si>
  <si>
    <t>42,2 km</t>
  </si>
  <si>
    <t>NR Startowy</t>
  </si>
  <si>
    <t>Kategoria</t>
  </si>
  <si>
    <t>dystans</t>
  </si>
  <si>
    <t>6 km</t>
  </si>
  <si>
    <t xml:space="preserve">Suma </t>
  </si>
  <si>
    <t>M-ce na I</t>
  </si>
  <si>
    <t>M-ce na II</t>
  </si>
  <si>
    <t>M-ce na III</t>
  </si>
  <si>
    <t>M-ce na IV</t>
  </si>
  <si>
    <t>M-ce na V</t>
  </si>
  <si>
    <t>M-ce na VI</t>
  </si>
  <si>
    <t>M-ce na VII</t>
  </si>
  <si>
    <t>Przebiegniete km</t>
  </si>
  <si>
    <t>Debiutanci w maratonie</t>
  </si>
  <si>
    <t xml:space="preserve">średnia etapu na 1km </t>
  </si>
  <si>
    <t>czas generalnie</t>
  </si>
  <si>
    <t xml:space="preserve">przewaga nad sąsiadem </t>
  </si>
  <si>
    <t>w tym             Narciarze</t>
  </si>
  <si>
    <t>sporządził :Janusz Szafarczyk</t>
  </si>
  <si>
    <t>M-ce Extra</t>
  </si>
  <si>
    <t>ilość</t>
  </si>
  <si>
    <t>narciarze na etapach</t>
  </si>
  <si>
    <t>Uwaga : Etap extra nie wlicza się już do sumy</t>
  </si>
  <si>
    <t>Nazwisko i Imię</t>
  </si>
  <si>
    <t>Skończyli maraton poza konkursem</t>
  </si>
  <si>
    <t>czas maratonuetapu</t>
  </si>
  <si>
    <t>miejsce</t>
  </si>
  <si>
    <t>Nieukończyli etapu</t>
  </si>
  <si>
    <t>6,195 km</t>
  </si>
  <si>
    <t>18.01.09</t>
  </si>
  <si>
    <t>25.01.09</t>
  </si>
  <si>
    <t>01.02.09</t>
  </si>
  <si>
    <t>08.02.09</t>
  </si>
  <si>
    <t>15.02.09</t>
  </si>
  <si>
    <t>22.02.09</t>
  </si>
  <si>
    <t>01.03.09</t>
  </si>
  <si>
    <t>08.03.09</t>
  </si>
  <si>
    <t>2009-Osobostarty ogółem</t>
  </si>
  <si>
    <t>21,0975 km</t>
  </si>
  <si>
    <t>3 KM</t>
  </si>
  <si>
    <t>3,0975 KM</t>
  </si>
  <si>
    <t>Skończyli PÓŁMARATON poza konkursem</t>
  </si>
  <si>
    <t>M</t>
  </si>
  <si>
    <t>wiek</t>
  </si>
  <si>
    <t>Kat M</t>
  </si>
  <si>
    <t>Kat K</t>
  </si>
  <si>
    <t>ROK</t>
  </si>
  <si>
    <t>I Zimowy PÓŁMARATON na Raty Dobrodzień  18.01.2009 - 08.03.2009</t>
  </si>
  <si>
    <t>I Zimowy Maraton na Raty Dobrodzień  18.01.2009 - 08.03.2009</t>
  </si>
  <si>
    <t>Szwed Krzysztof</t>
  </si>
  <si>
    <t>Markowski Zbigniew</t>
  </si>
  <si>
    <t>Gołek Diana</t>
  </si>
  <si>
    <t>Górski Zbigniew</t>
  </si>
  <si>
    <t>WKB Meta Lubliniec</t>
  </si>
  <si>
    <t>Małek Janusz</t>
  </si>
  <si>
    <t>Dobrodzień</t>
  </si>
  <si>
    <t>K</t>
  </si>
  <si>
    <t>Bysiec Czesław</t>
  </si>
  <si>
    <t>Nowak Marek</t>
  </si>
  <si>
    <t>Start Dobrodzień</t>
  </si>
  <si>
    <t>Markiewicz Wiesław</t>
  </si>
  <si>
    <t>Żółwik Opole</t>
  </si>
  <si>
    <t>Markiewicz Sabina</t>
  </si>
  <si>
    <t>Kały</t>
  </si>
  <si>
    <t>Musiał Janina</t>
  </si>
  <si>
    <t>Grabiński Tomasz</t>
  </si>
  <si>
    <t>Pachuta Krzysztof</t>
  </si>
  <si>
    <t>Bieg Opolski</t>
  </si>
  <si>
    <t>Kurtz Joachim</t>
  </si>
  <si>
    <t>Koj Piotr</t>
  </si>
  <si>
    <t>Urbanek Tadeusz</t>
  </si>
  <si>
    <t>Pludry</t>
  </si>
  <si>
    <t>Urbanek Barbara</t>
  </si>
  <si>
    <t>Kardas Marianna</t>
  </si>
  <si>
    <t>Kardas Ruta</t>
  </si>
  <si>
    <t>Włodarz Józef</t>
  </si>
  <si>
    <t>Włodarz Gizela</t>
  </si>
  <si>
    <t>Urbanek Ewelina</t>
  </si>
  <si>
    <t>Sękowska Wiesława</t>
  </si>
  <si>
    <t>Ozimek</t>
  </si>
  <si>
    <t>Więckowski Paweł</t>
  </si>
  <si>
    <t>Tarnawski Magdalena</t>
  </si>
  <si>
    <t>Olesno</t>
  </si>
  <si>
    <t>Górska Weronika</t>
  </si>
  <si>
    <t>Jelonek Zenona</t>
  </si>
  <si>
    <t>Majba Janina</t>
  </si>
  <si>
    <t>Majba Barbara</t>
  </si>
  <si>
    <t>Skorupa Damian</t>
  </si>
  <si>
    <t>Maleska Janusz</t>
  </si>
  <si>
    <t>Jainta Dawid</t>
  </si>
  <si>
    <t>Dulski Daniel</t>
  </si>
  <si>
    <t>Markowski Adam</t>
  </si>
  <si>
    <t>Stalmach Leszek</t>
  </si>
  <si>
    <t>Bryła Aleksandra</t>
  </si>
  <si>
    <t>Szraucner Mirosław</t>
  </si>
  <si>
    <t>Zembroń Mariusz</t>
  </si>
  <si>
    <t>Sikora Grzegorz</t>
  </si>
  <si>
    <t>Pawonków</t>
  </si>
  <si>
    <t>Kucharczyk Tomasz</t>
  </si>
  <si>
    <t>Lissy Janusz</t>
  </si>
  <si>
    <t>Maruszczyk Dorota</t>
  </si>
  <si>
    <t>Gregotowicz Lidia</t>
  </si>
  <si>
    <t>Adamska Urszula</t>
  </si>
  <si>
    <t>Konik Andrzej</t>
  </si>
  <si>
    <t>Debiutanci w półmaratonie</t>
  </si>
  <si>
    <t>Włodarz-Kempa Alicja</t>
  </si>
  <si>
    <t>Rembielak Mariusz</t>
  </si>
  <si>
    <t>Koprek Edmund</t>
  </si>
  <si>
    <t>Skorupa Katarzyna</t>
  </si>
  <si>
    <t>Kolisz Andrzej</t>
  </si>
  <si>
    <t>Konik Irena</t>
  </si>
  <si>
    <t>Gawłowski Andrzej</t>
  </si>
  <si>
    <t>10 WPD Wrocław</t>
  </si>
  <si>
    <t>Grunwald 1411 Opole</t>
  </si>
  <si>
    <t>Krain Agata</t>
  </si>
  <si>
    <t>OSP Potępa</t>
  </si>
  <si>
    <t>Maciuch Bożena</t>
  </si>
  <si>
    <t>Cichoń Katarzyna</t>
  </si>
  <si>
    <t>Wildau Jessica</t>
  </si>
  <si>
    <t>Rzędowice</t>
  </si>
  <si>
    <t>Wildau Ewa</t>
  </si>
  <si>
    <t>Seget Urszula</t>
  </si>
  <si>
    <t>Krzywoń Sylwia</t>
  </si>
  <si>
    <t>Koj Lidia</t>
  </si>
  <si>
    <t>Lichota Krystyna</t>
  </si>
  <si>
    <t>Kocyba Henryk</t>
  </si>
  <si>
    <t>Świerc Marcin</t>
  </si>
  <si>
    <t>Lichota Rajmund</t>
  </si>
  <si>
    <t>Rodzaj Biegu</t>
  </si>
  <si>
    <t>B</t>
  </si>
  <si>
    <t>NW - Nordic Walking</t>
  </si>
  <si>
    <t xml:space="preserve">NW  </t>
  </si>
  <si>
    <t>B - Bieg</t>
  </si>
  <si>
    <t>Nordic Walking (1)</t>
  </si>
  <si>
    <t>suma lat</t>
  </si>
  <si>
    <t>średnia wieku</t>
  </si>
  <si>
    <t>NW</t>
  </si>
  <si>
    <t>r-k wg rzodzaju</t>
  </si>
  <si>
    <t>Nordic Walking (29)</t>
  </si>
  <si>
    <t>M20</t>
  </si>
  <si>
    <t>M16</t>
  </si>
  <si>
    <t>M40</t>
  </si>
  <si>
    <t>K16</t>
  </si>
  <si>
    <t>M30</t>
  </si>
  <si>
    <t>M50</t>
  </si>
  <si>
    <t>M60</t>
  </si>
  <si>
    <t>K50</t>
  </si>
  <si>
    <t>K36</t>
  </si>
  <si>
    <t>Kardas Krzysztof</t>
  </si>
  <si>
    <t>Lubliniec</t>
  </si>
  <si>
    <t>Stare Budkowice</t>
  </si>
  <si>
    <t>Koziol Sebastian</t>
  </si>
  <si>
    <t>Otrzonsek Manfred</t>
  </si>
  <si>
    <t>Otrzonsek Irena</t>
  </si>
  <si>
    <t>Jańta Anna</t>
  </si>
  <si>
    <t>Szemrowice</t>
  </si>
  <si>
    <t>Oliwa Urszula</t>
  </si>
  <si>
    <t>Konik Ryszard</t>
  </si>
  <si>
    <t>Adler Anna</t>
  </si>
  <si>
    <t>Makowczyce</t>
  </si>
  <si>
    <t>Koj Mateusz</t>
  </si>
  <si>
    <t>Szablicki Aleksy</t>
  </si>
  <si>
    <t>Dylong Andrzej</t>
  </si>
  <si>
    <t>Kapela Marek</t>
  </si>
  <si>
    <t>Kontny Lidia</t>
  </si>
  <si>
    <t>Dylong Brygida</t>
  </si>
  <si>
    <t>Razem 8 osób startowało przynajmniej 1 raz</t>
  </si>
  <si>
    <t>w tym :   Kobiety (3)</t>
  </si>
  <si>
    <t>Razem 69 osób startowało przynajmniej 1 raz</t>
  </si>
  <si>
    <t>w tym :        Kobiety (33)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</si>
</sst>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</numFmts>
  <fonts count="68"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name val="Verdana"/>
      <family val="2"/>
    </font>
    <font>
      <sz val="14.25"/>
      <name val="Arial CE"/>
      <family val="2"/>
    </font>
    <font>
      <b/>
      <sz val="22.25"/>
      <name val="Arial CE"/>
      <family val="0"/>
    </font>
    <font>
      <b/>
      <sz val="18.5"/>
      <name val="Arial CE"/>
      <family val="0"/>
    </font>
    <font>
      <sz val="18.5"/>
      <name val="Arial CE"/>
      <family val="0"/>
    </font>
    <font>
      <b/>
      <sz val="23.25"/>
      <name val="Arial CE"/>
      <family val="0"/>
    </font>
    <font>
      <b/>
      <sz val="21.25"/>
      <name val="Arial CE"/>
      <family val="0"/>
    </font>
    <font>
      <sz val="21.25"/>
      <name val="Arial CE"/>
      <family val="0"/>
    </font>
    <font>
      <sz val="19.25"/>
      <name val="Arial CE"/>
      <family val="0"/>
    </font>
    <font>
      <b/>
      <sz val="19"/>
      <name val="Arial CE"/>
      <family val="0"/>
    </font>
    <font>
      <sz val="8"/>
      <name val="Tahom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i/>
      <sz val="7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.5"/>
      <name val="Verdana"/>
      <family val="2"/>
    </font>
    <font>
      <b/>
      <sz val="10"/>
      <color indexed="10"/>
      <name val="Arial CE"/>
      <family val="0"/>
    </font>
    <font>
      <i/>
      <sz val="6"/>
      <name val="Verdana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b/>
      <sz val="14.75"/>
      <name val="Arial CE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Arial CE"/>
      <family val="2"/>
    </font>
    <font>
      <b/>
      <sz val="19.25"/>
      <name val="Arial CE"/>
      <family val="0"/>
    </font>
    <font>
      <b/>
      <sz val="17.25"/>
      <name val="Arial CE"/>
      <family val="0"/>
    </font>
    <font>
      <b/>
      <sz val="9"/>
      <color indexed="18"/>
      <name val="Arial"/>
      <family val="0"/>
    </font>
    <font>
      <sz val="10"/>
      <name val="Verdana"/>
      <family val="2"/>
    </font>
    <font>
      <i/>
      <sz val="6"/>
      <color indexed="19"/>
      <name val="Verdana"/>
      <family val="2"/>
    </font>
    <font>
      <i/>
      <sz val="8"/>
      <color indexed="19"/>
      <name val="Verdana"/>
      <family val="2"/>
    </font>
    <font>
      <b/>
      <sz val="8"/>
      <color indexed="19"/>
      <name val="Verdana"/>
      <family val="2"/>
    </font>
    <font>
      <sz val="8"/>
      <color indexed="19"/>
      <name val="Verdana"/>
      <family val="2"/>
    </font>
    <font>
      <sz val="10"/>
      <color indexed="19"/>
      <name val="Arial CE"/>
      <family val="0"/>
    </font>
    <font>
      <i/>
      <sz val="8"/>
      <color indexed="62"/>
      <name val="Verdana"/>
      <family val="2"/>
    </font>
    <font>
      <i/>
      <sz val="8"/>
      <color indexed="62"/>
      <name val="Arial"/>
      <family val="2"/>
    </font>
    <font>
      <i/>
      <sz val="10"/>
      <color indexed="62"/>
      <name val="Arial CE"/>
      <family val="0"/>
    </font>
    <font>
      <i/>
      <sz val="9"/>
      <color indexed="62"/>
      <name val="Arial"/>
      <family val="2"/>
    </font>
    <font>
      <i/>
      <sz val="10"/>
      <color indexed="62"/>
      <name val="Arial"/>
      <family val="2"/>
    </font>
    <font>
      <sz val="8"/>
      <name val="Arial CE"/>
      <family val="0"/>
    </font>
    <font>
      <i/>
      <sz val="8"/>
      <color indexed="18"/>
      <name val="Verdana"/>
      <family val="2"/>
    </font>
    <font>
      <i/>
      <sz val="8"/>
      <color indexed="18"/>
      <name val="Arial"/>
      <family val="2"/>
    </font>
    <font>
      <i/>
      <sz val="10"/>
      <color indexed="18"/>
      <name val="Arial CE"/>
      <family val="0"/>
    </font>
    <font>
      <i/>
      <sz val="10"/>
      <color indexed="18"/>
      <name val="Arial"/>
      <family val="2"/>
    </font>
    <font>
      <i/>
      <sz val="9"/>
      <color indexed="18"/>
      <name val="Arial"/>
      <family val="2"/>
    </font>
    <font>
      <sz val="8"/>
      <color indexed="10"/>
      <name val="Verdana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Verdana"/>
      <family val="2"/>
    </font>
    <font>
      <i/>
      <sz val="8"/>
      <color indexed="10"/>
      <name val="Arial"/>
      <family val="2"/>
    </font>
    <font>
      <i/>
      <sz val="10"/>
      <color indexed="10"/>
      <name val="Arial CE"/>
      <family val="0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1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4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46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5" fillId="0" borderId="1" xfId="0" applyNumberFormat="1" applyFont="1" applyFill="1" applyBorder="1" applyAlignment="1">
      <alignment horizontal="center" wrapText="1"/>
    </xf>
    <xf numFmtId="168" fontId="6" fillId="0" borderId="3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6" fillId="0" borderId="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>
      <alignment horizontal="center" wrapText="1"/>
    </xf>
    <xf numFmtId="168" fontId="5" fillId="2" borderId="5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3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8" fontId="8" fillId="0" borderId="12" xfId="0" applyNumberFormat="1" applyFont="1" applyFill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right"/>
    </xf>
    <xf numFmtId="46" fontId="8" fillId="2" borderId="16" xfId="0" applyNumberFormat="1" applyFont="1" applyFill="1" applyBorder="1" applyAlignment="1">
      <alignment horizontal="center"/>
    </xf>
    <xf numFmtId="168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21" fontId="8" fillId="2" borderId="1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46" fontId="0" fillId="0" borderId="0" xfId="0" applyNumberFormat="1" applyAlignment="1">
      <alignment/>
    </xf>
    <xf numFmtId="0" fontId="5" fillId="2" borderId="19" xfId="0" applyFont="1" applyFill="1" applyBorder="1" applyAlignment="1">
      <alignment horizontal="center" wrapText="1"/>
    </xf>
    <xf numFmtId="46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21" fontId="1" fillId="2" borderId="16" xfId="0" applyNumberFormat="1" applyFont="1" applyFill="1" applyBorder="1" applyAlignment="1">
      <alignment horizontal="center"/>
    </xf>
    <xf numFmtId="46" fontId="1" fillId="2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0" fontId="5" fillId="0" borderId="22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21" fontId="7" fillId="2" borderId="25" xfId="0" applyNumberFormat="1" applyFont="1" applyFill="1" applyBorder="1" applyAlignment="1">
      <alignment horizontal="center"/>
    </xf>
    <xf numFmtId="46" fontId="1" fillId="2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1" fontId="2" fillId="2" borderId="1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3" fontId="6" fillId="0" borderId="29" xfId="0" applyNumberFormat="1" applyFont="1" applyFill="1" applyBorder="1" applyAlignment="1">
      <alignment horizontal="center" wrapText="1"/>
    </xf>
    <xf numFmtId="46" fontId="2" fillId="0" borderId="0" xfId="0" applyNumberFormat="1" applyFont="1" applyAlignment="1">
      <alignment horizontal="center"/>
    </xf>
    <xf numFmtId="0" fontId="27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30" xfId="0" applyFont="1" applyFill="1" applyBorder="1" applyAlignment="1">
      <alignment/>
    </xf>
    <xf numFmtId="21" fontId="2" fillId="2" borderId="31" xfId="0" applyNumberFormat="1" applyFont="1" applyFill="1" applyBorder="1" applyAlignment="1">
      <alignment horizontal="center" wrapText="1"/>
    </xf>
    <xf numFmtId="167" fontId="2" fillId="2" borderId="20" xfId="0" applyNumberFormat="1" applyFont="1" applyFill="1" applyBorder="1" applyAlignment="1">
      <alignment horizontal="center" wrapText="1"/>
    </xf>
    <xf numFmtId="21" fontId="2" fillId="2" borderId="32" xfId="0" applyNumberFormat="1" applyFont="1" applyFill="1" applyBorder="1" applyAlignment="1">
      <alignment horizontal="center"/>
    </xf>
    <xf numFmtId="21" fontId="2" fillId="2" borderId="33" xfId="0" applyNumberFormat="1" applyFont="1" applyFill="1" applyBorder="1" applyAlignment="1">
      <alignment horizontal="center" wrapText="1"/>
    </xf>
    <xf numFmtId="168" fontId="2" fillId="2" borderId="34" xfId="0" applyNumberFormat="1" applyFont="1" applyFill="1" applyBorder="1" applyAlignment="1">
      <alignment horizontal="center" wrapText="1"/>
    </xf>
    <xf numFmtId="167" fontId="2" fillId="2" borderId="35" xfId="0" applyNumberFormat="1" applyFont="1" applyFill="1" applyBorder="1" applyAlignment="1">
      <alignment horizontal="center" wrapText="1"/>
    </xf>
    <xf numFmtId="21" fontId="2" fillId="2" borderId="36" xfId="0" applyNumberFormat="1" applyFont="1" applyFill="1" applyBorder="1" applyAlignment="1">
      <alignment horizontal="center"/>
    </xf>
    <xf numFmtId="167" fontId="2" fillId="2" borderId="16" xfId="0" applyNumberFormat="1" applyFont="1" applyFill="1" applyBorder="1" applyAlignment="1">
      <alignment horizontal="center" wrapText="1"/>
    </xf>
    <xf numFmtId="21" fontId="2" fillId="2" borderId="25" xfId="0" applyNumberFormat="1" applyFont="1" applyFill="1" applyBorder="1" applyAlignment="1">
      <alignment horizontal="center"/>
    </xf>
    <xf numFmtId="21" fontId="2" fillId="0" borderId="15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/>
    </xf>
    <xf numFmtId="21" fontId="7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46" fontId="0" fillId="0" borderId="0" xfId="0" applyNumberFormat="1" applyFill="1" applyAlignment="1">
      <alignment/>
    </xf>
    <xf numFmtId="20" fontId="5" fillId="2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171" fontId="25" fillId="2" borderId="16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 wrapText="1"/>
    </xf>
    <xf numFmtId="0" fontId="6" fillId="5" borderId="38" xfId="0" applyFont="1" applyFill="1" applyBorder="1" applyAlignment="1">
      <alignment horizontal="center" wrapText="1"/>
    </xf>
    <xf numFmtId="21" fontId="2" fillId="0" borderId="33" xfId="0" applyNumberFormat="1" applyFont="1" applyFill="1" applyBorder="1" applyAlignment="1">
      <alignment horizontal="center" wrapText="1"/>
    </xf>
    <xf numFmtId="21" fontId="35" fillId="0" borderId="22" xfId="18" applyNumberFormat="1" applyFont="1" applyFill="1" applyBorder="1" applyAlignment="1">
      <alignment horizontal="center" vertical="center"/>
      <protection/>
    </xf>
    <xf numFmtId="21" fontId="35" fillId="0" borderId="38" xfId="18" applyNumberFormat="1" applyFont="1" applyFill="1" applyBorder="1" applyAlignment="1">
      <alignment horizontal="center" vertical="center"/>
      <protection/>
    </xf>
    <xf numFmtId="21" fontId="2" fillId="0" borderId="9" xfId="0" applyNumberFormat="1" applyFont="1" applyFill="1" applyBorder="1" applyAlignment="1">
      <alignment horizontal="center" wrapText="1"/>
    </xf>
    <xf numFmtId="21" fontId="35" fillId="0" borderId="39" xfId="18" applyNumberFormat="1" applyFont="1" applyFill="1" applyBorder="1" applyAlignment="1">
      <alignment horizontal="center" vertical="center"/>
      <protection/>
    </xf>
    <xf numFmtId="21" fontId="35" fillId="0" borderId="35" xfId="18" applyNumberFormat="1" applyFont="1" applyFill="1" applyBorder="1" applyAlignment="1">
      <alignment horizontal="center" vertical="center"/>
      <protection/>
    </xf>
    <xf numFmtId="0" fontId="2" fillId="5" borderId="40" xfId="0" applyFont="1" applyFill="1" applyBorder="1" applyAlignment="1">
      <alignment horizontal="right"/>
    </xf>
    <xf numFmtId="167" fontId="1" fillId="2" borderId="16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67" fontId="1" fillId="0" borderId="43" xfId="0" applyNumberFormat="1" applyFont="1" applyBorder="1" applyAlignment="1">
      <alignment horizontal="center"/>
    </xf>
    <xf numFmtId="20" fontId="5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" fillId="0" borderId="22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 wrapText="1"/>
    </xf>
    <xf numFmtId="21" fontId="2" fillId="0" borderId="4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right" wrapText="1"/>
    </xf>
    <xf numFmtId="0" fontId="2" fillId="0" borderId="46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right" wrapText="1"/>
    </xf>
    <xf numFmtId="0" fontId="2" fillId="0" borderId="47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21" fontId="35" fillId="0" borderId="48" xfId="18" applyNumberFormat="1" applyFont="1" applyFill="1" applyBorder="1" applyAlignment="1">
      <alignment horizontal="center" wrapText="1"/>
      <protection/>
    </xf>
    <xf numFmtId="1" fontId="2" fillId="0" borderId="49" xfId="0" applyNumberFormat="1" applyFont="1" applyFill="1" applyBorder="1" applyAlignment="1">
      <alignment horizontal="center" wrapText="1"/>
    </xf>
    <xf numFmtId="21" fontId="2" fillId="0" borderId="32" xfId="0" applyNumberFormat="1" applyFont="1" applyFill="1" applyBorder="1" applyAlignment="1">
      <alignment horizontal="center"/>
    </xf>
    <xf numFmtId="21" fontId="35" fillId="0" borderId="39" xfId="18" applyNumberFormat="1" applyFont="1" applyFill="1" applyBorder="1" applyAlignment="1">
      <alignment horizontal="center" wrapText="1"/>
      <protection/>
    </xf>
    <xf numFmtId="21" fontId="2" fillId="0" borderId="31" xfId="0" applyNumberFormat="1" applyFont="1" applyFill="1" applyBorder="1" applyAlignment="1">
      <alignment horizontal="center" wrapText="1"/>
    </xf>
    <xf numFmtId="168" fontId="2" fillId="0" borderId="31" xfId="0" applyNumberFormat="1" applyFont="1" applyFill="1" applyBorder="1" applyAlignment="1">
      <alignment horizontal="center" wrapText="1"/>
    </xf>
    <xf numFmtId="21" fontId="2" fillId="0" borderId="36" xfId="0" applyNumberFormat="1" applyFont="1" applyFill="1" applyBorder="1" applyAlignment="1">
      <alignment horizontal="center"/>
    </xf>
    <xf numFmtId="171" fontId="2" fillId="0" borderId="49" xfId="0" applyNumberFormat="1" applyFont="1" applyFill="1" applyBorder="1" applyAlignment="1">
      <alignment horizontal="center" wrapText="1"/>
    </xf>
    <xf numFmtId="21" fontId="2" fillId="0" borderId="39" xfId="0" applyNumberFormat="1" applyFont="1" applyFill="1" applyBorder="1" applyAlignment="1">
      <alignment horizontal="center" wrapText="1"/>
    </xf>
    <xf numFmtId="167" fontId="2" fillId="0" borderId="49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horizontal="center" vertical="center"/>
      <protection/>
    </xf>
    <xf numFmtId="0" fontId="2" fillId="0" borderId="33" xfId="0" applyFont="1" applyFill="1" applyBorder="1" applyAlignment="1">
      <alignment horizontal="right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 horizontal="right" wrapText="1"/>
    </xf>
    <xf numFmtId="0" fontId="2" fillId="0" borderId="50" xfId="0" applyFont="1" applyFill="1" applyBorder="1" applyAlignment="1">
      <alignment wrapText="1"/>
    </xf>
    <xf numFmtId="0" fontId="2" fillId="0" borderId="35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wrapText="1"/>
    </xf>
    <xf numFmtId="1" fontId="2" fillId="0" borderId="51" xfId="0" applyNumberFormat="1" applyFont="1" applyFill="1" applyBorder="1" applyAlignment="1">
      <alignment horizontal="center" wrapText="1"/>
    </xf>
    <xf numFmtId="168" fontId="2" fillId="0" borderId="33" xfId="0" applyNumberFormat="1" applyFont="1" applyFill="1" applyBorder="1" applyAlignment="1">
      <alignment horizontal="center" wrapText="1"/>
    </xf>
    <xf numFmtId="171" fontId="2" fillId="0" borderId="51" xfId="0" applyNumberFormat="1" applyFont="1" applyFill="1" applyBorder="1" applyAlignment="1">
      <alignment horizontal="center" wrapText="1"/>
    </xf>
    <xf numFmtId="167" fontId="2" fillId="0" borderId="51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21" fontId="34" fillId="0" borderId="0" xfId="18" applyNumberFormat="1" applyFont="1" applyFill="1" applyBorder="1" applyAlignment="1">
      <alignment horizontal="center" wrapText="1"/>
      <protection/>
    </xf>
    <xf numFmtId="170" fontId="34" fillId="0" borderId="0" xfId="18" applyNumberFormat="1" applyFont="1" applyFill="1" applyBorder="1" applyAlignment="1">
      <alignment horizontal="center" vertical="center" wrapText="1"/>
      <protection/>
    </xf>
    <xf numFmtId="0" fontId="2" fillId="0" borderId="52" xfId="0" applyFont="1" applyFill="1" applyBorder="1" applyAlignment="1">
      <alignment horizontal="center" wrapText="1"/>
    </xf>
    <xf numFmtId="21" fontId="2" fillId="0" borderId="22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21" fontId="34" fillId="0" borderId="0" xfId="18" applyNumberFormat="1" applyFont="1" applyFill="1" applyBorder="1" applyAlignment="1">
      <alignment horizontal="center" wrapText="1"/>
      <protection/>
    </xf>
    <xf numFmtId="0" fontId="34" fillId="0" borderId="0" xfId="18" applyNumberFormat="1" applyFont="1" applyFill="1" applyBorder="1" applyAlignment="1">
      <alignment horizontal="center" wrapText="1"/>
      <protection/>
    </xf>
    <xf numFmtId="21" fontId="2" fillId="0" borderId="38" xfId="0" applyNumberFormat="1" applyFont="1" applyFill="1" applyBorder="1" applyAlignment="1">
      <alignment horizontal="center" wrapText="1"/>
    </xf>
    <xf numFmtId="21" fontId="36" fillId="0" borderId="0" xfId="18" applyNumberFormat="1" applyFont="1" applyFill="1" applyBorder="1" applyAlignment="1">
      <alignment wrapText="1"/>
      <protection/>
    </xf>
    <xf numFmtId="167" fontId="36" fillId="0" borderId="0" xfId="18" applyNumberFormat="1" applyFont="1" applyFill="1" applyBorder="1" applyAlignment="1">
      <alignment horizontal="center" wrapText="1"/>
      <protection/>
    </xf>
    <xf numFmtId="167" fontId="2" fillId="0" borderId="34" xfId="0" applyNumberFormat="1" applyFont="1" applyFill="1" applyBorder="1" applyAlignment="1">
      <alignment horizontal="center" wrapText="1"/>
    </xf>
    <xf numFmtId="21" fontId="2" fillId="0" borderId="53" xfId="0" applyNumberFormat="1" applyFont="1" applyFill="1" applyBorder="1" applyAlignment="1">
      <alignment horizontal="center" wrapText="1"/>
    </xf>
    <xf numFmtId="168" fontId="2" fillId="0" borderId="9" xfId="0" applyNumberFormat="1" applyFont="1" applyFill="1" applyBorder="1" applyAlignment="1">
      <alignment horizontal="center" wrapText="1"/>
    </xf>
    <xf numFmtId="21" fontId="2" fillId="0" borderId="54" xfId="0" applyNumberFormat="1" applyFont="1" applyFill="1" applyBorder="1" applyAlignment="1">
      <alignment horizontal="center" wrapText="1"/>
    </xf>
    <xf numFmtId="167" fontId="2" fillId="0" borderId="52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21" fontId="2" fillId="2" borderId="15" xfId="0" applyNumberFormat="1" applyFont="1" applyFill="1" applyBorder="1" applyAlignment="1">
      <alignment horizontal="center" wrapText="1"/>
    </xf>
    <xf numFmtId="168" fontId="2" fillId="2" borderId="2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 wrapText="1"/>
    </xf>
    <xf numFmtId="0" fontId="2" fillId="0" borderId="55" xfId="0" applyFont="1" applyFill="1" applyBorder="1" applyAlignment="1">
      <alignment wrapText="1"/>
    </xf>
    <xf numFmtId="0" fontId="2" fillId="0" borderId="56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21" fontId="35" fillId="0" borderId="57" xfId="18" applyNumberFormat="1" applyFont="1" applyFill="1" applyBorder="1" applyAlignment="1">
      <alignment horizontal="center" wrapText="1"/>
      <protection/>
    </xf>
    <xf numFmtId="1" fontId="2" fillId="0" borderId="14" xfId="0" applyNumberFormat="1" applyFont="1" applyFill="1" applyBorder="1" applyAlignment="1">
      <alignment horizontal="center" wrapText="1"/>
    </xf>
    <xf numFmtId="21" fontId="2" fillId="0" borderId="25" xfId="0" applyNumberFormat="1" applyFont="1" applyFill="1" applyBorder="1" applyAlignment="1">
      <alignment horizontal="center"/>
    </xf>
    <xf numFmtId="21" fontId="35" fillId="0" borderId="58" xfId="18" applyNumberFormat="1" applyFont="1" applyFill="1" applyBorder="1" applyAlignment="1">
      <alignment horizontal="center" wrapText="1"/>
      <protection/>
    </xf>
    <xf numFmtId="168" fontId="2" fillId="0" borderId="15" xfId="0" applyNumberFormat="1" applyFont="1" applyFill="1" applyBorder="1" applyAlignment="1">
      <alignment horizontal="center" wrapText="1"/>
    </xf>
    <xf numFmtId="21" fontId="35" fillId="0" borderId="58" xfId="18" applyNumberFormat="1" applyFont="1" applyFill="1" applyBorder="1" applyAlignment="1">
      <alignment horizontal="center" vertical="center"/>
      <protection/>
    </xf>
    <xf numFmtId="21" fontId="2" fillId="0" borderId="59" xfId="0" applyNumberFormat="1" applyFont="1" applyFill="1" applyBorder="1" applyAlignment="1">
      <alignment horizontal="center" wrapText="1"/>
    </xf>
    <xf numFmtId="171" fontId="2" fillId="0" borderId="14" xfId="0" applyNumberFormat="1" applyFont="1" applyFill="1" applyBorder="1" applyAlignment="1">
      <alignment horizontal="center" wrapText="1"/>
    </xf>
    <xf numFmtId="21" fontId="2" fillId="0" borderId="60" xfId="0" applyNumberFormat="1" applyFont="1" applyFill="1" applyBorder="1" applyAlignment="1">
      <alignment horizontal="center"/>
    </xf>
    <xf numFmtId="21" fontId="2" fillId="0" borderId="56" xfId="0" applyNumberFormat="1" applyFont="1" applyFill="1" applyBorder="1" applyAlignment="1">
      <alignment horizontal="center" wrapText="1"/>
    </xf>
    <xf numFmtId="167" fontId="2" fillId="0" borderId="26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40" fillId="6" borderId="18" xfId="0" applyFont="1" applyFill="1" applyBorder="1" applyAlignment="1">
      <alignment horizontal="center" wrapText="1"/>
    </xf>
    <xf numFmtId="0" fontId="40" fillId="6" borderId="61" xfId="0" applyFont="1" applyFill="1" applyBorder="1" applyAlignment="1">
      <alignment horizontal="center" wrapText="1"/>
    </xf>
    <xf numFmtId="0" fontId="36" fillId="0" borderId="22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36" fillId="0" borderId="32" xfId="0" applyFont="1" applyFill="1" applyBorder="1" applyAlignment="1">
      <alignment horizontal="center"/>
    </xf>
    <xf numFmtId="0" fontId="40" fillId="6" borderId="16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wrapText="1"/>
    </xf>
    <xf numFmtId="1" fontId="36" fillId="0" borderId="22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6" fillId="2" borderId="61" xfId="0" applyFont="1" applyFill="1" applyBorder="1" applyAlignment="1">
      <alignment horizontal="center" wrapText="1"/>
    </xf>
    <xf numFmtId="0" fontId="6" fillId="2" borderId="61" xfId="0" applyFont="1" applyFill="1" applyBorder="1" applyAlignment="1">
      <alignment horizontal="center"/>
    </xf>
    <xf numFmtId="0" fontId="40" fillId="6" borderId="7" xfId="0" applyFont="1" applyFill="1" applyBorder="1" applyAlignment="1">
      <alignment horizontal="center" wrapText="1"/>
    </xf>
    <xf numFmtId="0" fontId="40" fillId="6" borderId="62" xfId="0" applyFont="1" applyFill="1" applyBorder="1" applyAlignment="1">
      <alignment horizontal="center" wrapText="1"/>
    </xf>
    <xf numFmtId="0" fontId="40" fillId="6" borderId="63" xfId="0" applyFont="1" applyFill="1" applyBorder="1" applyAlignment="1">
      <alignment horizontal="center" wrapText="1"/>
    </xf>
    <xf numFmtId="0" fontId="36" fillId="0" borderId="22" xfId="18" applyNumberFormat="1" applyFont="1" applyFill="1" applyBorder="1" applyAlignment="1">
      <alignment horizontal="center" wrapText="1"/>
      <protection/>
    </xf>
    <xf numFmtId="170" fontId="36" fillId="0" borderId="22" xfId="18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1" fillId="0" borderId="43" xfId="0" applyFont="1" applyFill="1" applyBorder="1" applyAlignment="1">
      <alignment wrapText="1"/>
    </xf>
    <xf numFmtId="0" fontId="2" fillId="0" borderId="22" xfId="0" applyFont="1" applyBorder="1" applyAlignment="1">
      <alignment/>
    </xf>
    <xf numFmtId="0" fontId="34" fillId="0" borderId="45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21" fontId="35" fillId="0" borderId="64" xfId="18" applyNumberFormat="1" applyFont="1" applyFill="1" applyBorder="1" applyAlignment="1">
      <alignment horizontal="center" wrapText="1"/>
      <protection/>
    </xf>
    <xf numFmtId="21" fontId="35" fillId="0" borderId="65" xfId="18" applyNumberFormat="1" applyFont="1" applyFill="1" applyBorder="1" applyAlignment="1">
      <alignment horizontal="center" wrapText="1"/>
      <protection/>
    </xf>
    <xf numFmtId="21" fontId="35" fillId="0" borderId="11" xfId="18" applyNumberFormat="1" applyFont="1" applyFill="1" applyBorder="1" applyAlignment="1">
      <alignment horizontal="center" vertical="center"/>
      <protection/>
    </xf>
    <xf numFmtId="21" fontId="2" fillId="0" borderId="65" xfId="0" applyNumberFormat="1" applyFont="1" applyFill="1" applyBorder="1" applyAlignment="1">
      <alignment horizontal="center" wrapText="1"/>
    </xf>
    <xf numFmtId="171" fontId="2" fillId="0" borderId="11" xfId="0" applyNumberFormat="1" applyFont="1" applyFill="1" applyBorder="1" applyAlignment="1">
      <alignment horizontal="center" wrapText="1"/>
    </xf>
    <xf numFmtId="21" fontId="2" fillId="0" borderId="45" xfId="0" applyNumberFormat="1" applyFont="1" applyFill="1" applyBorder="1" applyAlignment="1">
      <alignment horizontal="center"/>
    </xf>
    <xf numFmtId="0" fontId="36" fillId="0" borderId="35" xfId="18" applyNumberFormat="1" applyFont="1" applyFill="1" applyBorder="1" applyAlignment="1">
      <alignment horizontal="center" wrapText="1"/>
      <protection/>
    </xf>
    <xf numFmtId="170" fontId="36" fillId="0" borderId="35" xfId="18" applyNumberFormat="1" applyFont="1" applyFill="1" applyBorder="1" applyAlignment="1">
      <alignment horizontal="center" vertical="center" wrapText="1"/>
      <protection/>
    </xf>
    <xf numFmtId="0" fontId="36" fillId="0" borderId="35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4" fillId="0" borderId="11" xfId="18" applyFont="1" applyFill="1" applyBorder="1" applyAlignment="1">
      <alignment wrapText="1"/>
      <protection/>
    </xf>
    <xf numFmtId="0" fontId="34" fillId="0" borderId="11" xfId="18" applyFont="1" applyFill="1" applyBorder="1" applyAlignment="1">
      <alignment horizontal="center" wrapText="1"/>
      <protection/>
    </xf>
    <xf numFmtId="21" fontId="34" fillId="0" borderId="11" xfId="18" applyNumberFormat="1" applyFont="1" applyFill="1" applyBorder="1" applyAlignment="1">
      <alignment horizontal="center" wrapText="1"/>
      <protection/>
    </xf>
    <xf numFmtId="21" fontId="35" fillId="0" borderId="66" xfId="18" applyNumberFormat="1" applyFont="1" applyFill="1" applyBorder="1" applyAlignment="1">
      <alignment horizontal="center" wrapText="1"/>
      <protection/>
    </xf>
    <xf numFmtId="21" fontId="35" fillId="0" borderId="59" xfId="18" applyNumberFormat="1" applyFont="1" applyFill="1" applyBorder="1" applyAlignment="1">
      <alignment horizontal="center" wrapText="1"/>
      <protection/>
    </xf>
    <xf numFmtId="21" fontId="35" fillId="0" borderId="59" xfId="18" applyNumberFormat="1" applyFont="1" applyFill="1" applyBorder="1" applyAlignment="1">
      <alignment horizontal="center" vertical="center"/>
      <protection/>
    </xf>
    <xf numFmtId="21" fontId="2" fillId="0" borderId="55" xfId="0" applyNumberFormat="1" applyFont="1" applyFill="1" applyBorder="1" applyAlignment="1">
      <alignment horizontal="center"/>
    </xf>
    <xf numFmtId="21" fontId="2" fillId="0" borderId="16" xfId="0" applyNumberFormat="1" applyFont="1" applyFill="1" applyBorder="1" applyAlignment="1">
      <alignment horizontal="center" wrapText="1"/>
    </xf>
    <xf numFmtId="167" fontId="1" fillId="0" borderId="42" xfId="0" applyNumberFormat="1" applyFont="1" applyBorder="1" applyAlignment="1">
      <alignment horizontal="center"/>
    </xf>
    <xf numFmtId="20" fontId="5" fillId="0" borderId="42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46" fontId="44" fillId="0" borderId="0" xfId="0" applyNumberFormat="1" applyFont="1" applyFill="1" applyBorder="1" applyAlignment="1">
      <alignment horizontal="center"/>
    </xf>
    <xf numFmtId="168" fontId="44" fillId="0" borderId="12" xfId="0" applyNumberFormat="1" applyFont="1" applyFill="1" applyBorder="1" applyAlignment="1">
      <alignment horizontal="center"/>
    </xf>
    <xf numFmtId="1" fontId="44" fillId="0" borderId="11" xfId="0" applyNumberFormat="1" applyFont="1" applyFill="1" applyBorder="1" applyAlignment="1">
      <alignment horizontal="center"/>
    </xf>
    <xf numFmtId="0" fontId="44" fillId="0" borderId="9" xfId="0" applyFont="1" applyBorder="1" applyAlignment="1">
      <alignment horizontal="right"/>
    </xf>
    <xf numFmtId="0" fontId="44" fillId="0" borderId="22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2" borderId="23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1" fontId="44" fillId="0" borderId="0" xfId="0" applyNumberFormat="1" applyFont="1" applyFill="1" applyBorder="1" applyAlignment="1">
      <alignment horizontal="center"/>
    </xf>
    <xf numFmtId="21" fontId="45" fillId="0" borderId="0" xfId="0" applyNumberFormat="1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21" fontId="44" fillId="0" borderId="0" xfId="0" applyNumberFormat="1" applyFont="1" applyFill="1" applyBorder="1" applyAlignment="1">
      <alignment horizontal="center"/>
    </xf>
    <xf numFmtId="171" fontId="44" fillId="0" borderId="0" xfId="0" applyNumberFormat="1" applyFont="1" applyFill="1" applyBorder="1" applyAlignment="1">
      <alignment horizontal="center"/>
    </xf>
    <xf numFmtId="46" fontId="46" fillId="0" borderId="0" xfId="0" applyNumberFormat="1" applyFont="1" applyFill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 wrapText="1"/>
    </xf>
    <xf numFmtId="0" fontId="2" fillId="0" borderId="34" xfId="0" applyFont="1" applyFill="1" applyBorder="1" applyAlignment="1">
      <alignment horizontal="right" wrapText="1"/>
    </xf>
    <xf numFmtId="0" fontId="2" fillId="0" borderId="30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2" fillId="0" borderId="67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right" wrapText="1"/>
    </xf>
    <xf numFmtId="0" fontId="2" fillId="0" borderId="60" xfId="0" applyFont="1" applyFill="1" applyBorder="1" applyAlignment="1">
      <alignment wrapText="1"/>
    </xf>
    <xf numFmtId="0" fontId="2" fillId="0" borderId="56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wrapText="1"/>
    </xf>
    <xf numFmtId="21" fontId="35" fillId="0" borderId="56" xfId="18" applyNumberFormat="1" applyFont="1" applyFill="1" applyBorder="1" applyAlignment="1">
      <alignment horizontal="center" vertical="center"/>
      <protection/>
    </xf>
    <xf numFmtId="167" fontId="2" fillId="0" borderId="14" xfId="0" applyNumberFormat="1" applyFont="1" applyFill="1" applyBorder="1" applyAlignment="1">
      <alignment horizontal="center" wrapText="1"/>
    </xf>
    <xf numFmtId="0" fontId="36" fillId="0" borderId="56" xfId="0" applyFont="1" applyFill="1" applyBorder="1" applyAlignment="1">
      <alignment horizontal="center"/>
    </xf>
    <xf numFmtId="0" fontId="2" fillId="0" borderId="34" xfId="0" applyFont="1" applyFill="1" applyBorder="1" applyAlignment="1" quotePrefix="1">
      <alignment horizontal="right" wrapText="1"/>
    </xf>
    <xf numFmtId="0" fontId="2" fillId="0" borderId="56" xfId="0" applyFont="1" applyFill="1" applyBorder="1" applyAlignment="1" quotePrefix="1">
      <alignment horizontal="right" wrapText="1"/>
    </xf>
    <xf numFmtId="0" fontId="47" fillId="0" borderId="33" xfId="0" applyFont="1" applyFill="1" applyBorder="1" applyAlignment="1">
      <alignment horizontal="right" wrapText="1"/>
    </xf>
    <xf numFmtId="0" fontId="47" fillId="0" borderId="34" xfId="0" applyFont="1" applyFill="1" applyBorder="1" applyAlignment="1" quotePrefix="1">
      <alignment horizontal="right" wrapText="1"/>
    </xf>
    <xf numFmtId="0" fontId="47" fillId="0" borderId="34" xfId="0" applyFont="1" applyFill="1" applyBorder="1" applyAlignment="1">
      <alignment horizontal="center" wrapText="1"/>
    </xf>
    <xf numFmtId="0" fontId="47" fillId="0" borderId="35" xfId="0" applyFont="1" applyFill="1" applyBorder="1" applyAlignment="1">
      <alignment wrapText="1"/>
    </xf>
    <xf numFmtId="21" fontId="47" fillId="2" borderId="33" xfId="0" applyNumberFormat="1" applyFont="1" applyFill="1" applyBorder="1" applyAlignment="1">
      <alignment horizontal="center" wrapText="1"/>
    </xf>
    <xf numFmtId="168" fontId="47" fillId="2" borderId="34" xfId="0" applyNumberFormat="1" applyFont="1" applyFill="1" applyBorder="1" applyAlignment="1">
      <alignment horizontal="center" wrapText="1"/>
    </xf>
    <xf numFmtId="167" fontId="47" fillId="2" borderId="35" xfId="0" applyNumberFormat="1" applyFont="1" applyFill="1" applyBorder="1" applyAlignment="1">
      <alignment horizontal="center" wrapText="1"/>
    </xf>
    <xf numFmtId="21" fontId="47" fillId="2" borderId="36" xfId="0" applyNumberFormat="1" applyFont="1" applyFill="1" applyBorder="1" applyAlignment="1">
      <alignment horizontal="center"/>
    </xf>
    <xf numFmtId="0" fontId="47" fillId="0" borderId="35" xfId="0" applyFont="1" applyFill="1" applyBorder="1" applyAlignment="1">
      <alignment horizontal="right" wrapText="1"/>
    </xf>
    <xf numFmtId="0" fontId="47" fillId="0" borderId="50" xfId="0" applyFont="1" applyFill="1" applyBorder="1" applyAlignment="1">
      <alignment wrapText="1"/>
    </xf>
    <xf numFmtId="0" fontId="47" fillId="0" borderId="35" xfId="0" applyFont="1" applyFill="1" applyBorder="1" applyAlignment="1">
      <alignment horizontal="center" wrapText="1"/>
    </xf>
    <xf numFmtId="0" fontId="47" fillId="0" borderId="50" xfId="0" applyFont="1" applyFill="1" applyBorder="1" applyAlignment="1">
      <alignment horizontal="center" wrapText="1"/>
    </xf>
    <xf numFmtId="0" fontId="47" fillId="0" borderId="36" xfId="0" applyFont="1" applyFill="1" applyBorder="1" applyAlignment="1">
      <alignment wrapText="1"/>
    </xf>
    <xf numFmtId="1" fontId="47" fillId="0" borderId="51" xfId="0" applyNumberFormat="1" applyFont="1" applyFill="1" applyBorder="1" applyAlignment="1">
      <alignment horizontal="center" wrapText="1"/>
    </xf>
    <xf numFmtId="21" fontId="47" fillId="0" borderId="36" xfId="0" applyNumberFormat="1" applyFont="1" applyFill="1" applyBorder="1" applyAlignment="1">
      <alignment horizontal="center"/>
    </xf>
    <xf numFmtId="21" fontId="48" fillId="0" borderId="53" xfId="18" applyNumberFormat="1" applyFont="1" applyFill="1" applyBorder="1" applyAlignment="1">
      <alignment horizontal="center" wrapText="1"/>
      <protection/>
    </xf>
    <xf numFmtId="21" fontId="47" fillId="0" borderId="33" xfId="0" applyNumberFormat="1" applyFont="1" applyFill="1" applyBorder="1" applyAlignment="1">
      <alignment horizontal="center" wrapText="1"/>
    </xf>
    <xf numFmtId="168" fontId="47" fillId="0" borderId="33" xfId="0" applyNumberFormat="1" applyFont="1" applyFill="1" applyBorder="1" applyAlignment="1">
      <alignment horizontal="center" wrapText="1"/>
    </xf>
    <xf numFmtId="171" fontId="47" fillId="0" borderId="51" xfId="0" applyNumberFormat="1" applyFont="1" applyFill="1" applyBorder="1" applyAlignment="1">
      <alignment horizontal="center" wrapText="1"/>
    </xf>
    <xf numFmtId="167" fontId="47" fillId="0" borderId="51" xfId="0" applyNumberFormat="1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52" xfId="0" applyFont="1" applyFill="1" applyBorder="1" applyAlignment="1">
      <alignment horizontal="center" wrapText="1"/>
    </xf>
    <xf numFmtId="0" fontId="47" fillId="0" borderId="22" xfId="0" applyFont="1" applyFill="1" applyBorder="1" applyAlignment="1">
      <alignment wrapText="1"/>
    </xf>
    <xf numFmtId="0" fontId="47" fillId="0" borderId="22" xfId="0" applyFont="1" applyFill="1" applyBorder="1" applyAlignment="1">
      <alignment horizontal="right" wrapText="1"/>
    </xf>
    <xf numFmtId="0" fontId="47" fillId="0" borderId="45" xfId="0" applyFont="1" applyFill="1" applyBorder="1" applyAlignment="1">
      <alignment wrapText="1"/>
    </xf>
    <xf numFmtId="0" fontId="47" fillId="0" borderId="22" xfId="0" applyFont="1" applyFill="1" applyBorder="1" applyAlignment="1">
      <alignment horizontal="center" wrapText="1"/>
    </xf>
    <xf numFmtId="0" fontId="47" fillId="0" borderId="45" xfId="0" applyFont="1" applyFill="1" applyBorder="1" applyAlignment="1">
      <alignment horizontal="center" wrapText="1"/>
    </xf>
    <xf numFmtId="0" fontId="47" fillId="0" borderId="43" xfId="0" applyFont="1" applyFill="1" applyBorder="1" applyAlignment="1">
      <alignment wrapText="1"/>
    </xf>
    <xf numFmtId="21" fontId="48" fillId="0" borderId="39" xfId="18" applyNumberFormat="1" applyFont="1" applyFill="1" applyBorder="1" applyAlignment="1">
      <alignment horizontal="center" wrapText="1"/>
      <protection/>
    </xf>
    <xf numFmtId="21" fontId="48" fillId="0" borderId="22" xfId="18" applyNumberFormat="1" applyFont="1" applyFill="1" applyBorder="1" applyAlignment="1">
      <alignment horizontal="center" vertical="center"/>
      <protection/>
    </xf>
    <xf numFmtId="21" fontId="48" fillId="0" borderId="69" xfId="18" applyNumberFormat="1" applyFont="1" applyFill="1" applyBorder="1" applyAlignment="1">
      <alignment horizontal="center" wrapText="1"/>
      <protection/>
    </xf>
    <xf numFmtId="0" fontId="50" fillId="0" borderId="22" xfId="0" applyFont="1" applyFill="1" applyBorder="1" applyAlignment="1">
      <alignment horizontal="center"/>
    </xf>
    <xf numFmtId="21" fontId="48" fillId="0" borderId="48" xfId="18" applyNumberFormat="1" applyFont="1" applyFill="1" applyBorder="1" applyAlignment="1">
      <alignment horizontal="center" wrapText="1"/>
      <protection/>
    </xf>
    <xf numFmtId="21" fontId="48" fillId="0" borderId="39" xfId="18" applyNumberFormat="1" applyFont="1" applyFill="1" applyBorder="1" applyAlignment="1">
      <alignment horizontal="center" vertical="center" wrapText="1"/>
      <protection/>
    </xf>
    <xf numFmtId="21" fontId="47" fillId="0" borderId="69" xfId="0" applyNumberFormat="1" applyFont="1" applyFill="1" applyBorder="1" applyAlignment="1">
      <alignment horizontal="center" wrapText="1"/>
    </xf>
    <xf numFmtId="21" fontId="47" fillId="0" borderId="22" xfId="0" applyNumberFormat="1" applyFont="1" applyFill="1" applyBorder="1" applyAlignment="1">
      <alignment horizontal="center" wrapText="1"/>
    </xf>
    <xf numFmtId="0" fontId="51" fillId="0" borderId="0" xfId="18" applyFont="1" applyFill="1" applyBorder="1" applyAlignment="1">
      <alignment wrapText="1"/>
      <protection/>
    </xf>
    <xf numFmtId="0" fontId="51" fillId="0" borderId="0" xfId="18" applyFont="1" applyFill="1" applyBorder="1" applyAlignment="1">
      <alignment horizontal="center" wrapText="1"/>
      <protection/>
    </xf>
    <xf numFmtId="21" fontId="51" fillId="0" borderId="0" xfId="18" applyNumberFormat="1" applyFont="1" applyFill="1" applyBorder="1" applyAlignment="1">
      <alignment horizontal="center" wrapText="1"/>
      <protection/>
    </xf>
    <xf numFmtId="21" fontId="47" fillId="0" borderId="9" xfId="0" applyNumberFormat="1" applyFont="1" applyFill="1" applyBorder="1" applyAlignment="1">
      <alignment horizontal="center" wrapText="1"/>
    </xf>
    <xf numFmtId="168" fontId="47" fillId="0" borderId="9" xfId="0" applyNumberFormat="1" applyFont="1" applyFill="1" applyBorder="1" applyAlignment="1">
      <alignment horizontal="center" wrapText="1"/>
    </xf>
    <xf numFmtId="1" fontId="47" fillId="0" borderId="11" xfId="0" applyNumberFormat="1" applyFont="1" applyFill="1" applyBorder="1" applyAlignment="1">
      <alignment horizontal="center" wrapText="1"/>
    </xf>
    <xf numFmtId="21" fontId="47" fillId="0" borderId="43" xfId="0" applyNumberFormat="1" applyFont="1" applyFill="1" applyBorder="1" applyAlignment="1">
      <alignment horizontal="center"/>
    </xf>
    <xf numFmtId="167" fontId="47" fillId="0" borderId="52" xfId="0" applyNumberFormat="1" applyFont="1" applyFill="1" applyBorder="1" applyAlignment="1">
      <alignment horizontal="center" wrapText="1"/>
    </xf>
    <xf numFmtId="0" fontId="47" fillId="0" borderId="30" xfId="0" applyFont="1" applyFill="1" applyBorder="1" applyAlignment="1">
      <alignment horizontal="center" wrapText="1"/>
    </xf>
    <xf numFmtId="0" fontId="47" fillId="0" borderId="7" xfId="0" applyFont="1" applyFill="1" applyBorder="1" applyAlignment="1">
      <alignment wrapText="1"/>
    </xf>
    <xf numFmtId="0" fontId="47" fillId="0" borderId="7" xfId="0" applyFont="1" applyFill="1" applyBorder="1" applyAlignment="1">
      <alignment horizontal="right" wrapText="1"/>
    </xf>
    <xf numFmtId="0" fontId="47" fillId="0" borderId="8" xfId="0" applyFont="1" applyFill="1" applyBorder="1" applyAlignment="1">
      <alignment wrapText="1"/>
    </xf>
    <xf numFmtId="0" fontId="47" fillId="0" borderId="40" xfId="0" applyFont="1" applyFill="1" applyBorder="1" applyAlignment="1">
      <alignment wrapText="1"/>
    </xf>
    <xf numFmtId="0" fontId="47" fillId="0" borderId="7" xfId="0" applyFont="1" applyFill="1" applyBorder="1" applyAlignment="1">
      <alignment horizontal="center" wrapText="1"/>
    </xf>
    <xf numFmtId="0" fontId="47" fillId="0" borderId="8" xfId="0" applyFont="1" applyFill="1" applyBorder="1" applyAlignment="1">
      <alignment horizontal="center" wrapText="1"/>
    </xf>
    <xf numFmtId="0" fontId="47" fillId="0" borderId="70" xfId="0" applyFont="1" applyFill="1" applyBorder="1" applyAlignment="1">
      <alignment wrapText="1"/>
    </xf>
    <xf numFmtId="1" fontId="47" fillId="0" borderId="0" xfId="0" applyNumberFormat="1" applyFont="1" applyFill="1" applyBorder="1" applyAlignment="1">
      <alignment horizontal="center" wrapText="1"/>
    </xf>
    <xf numFmtId="21" fontId="47" fillId="0" borderId="70" xfId="0" applyNumberFormat="1" applyFont="1" applyFill="1" applyBorder="1" applyAlignment="1">
      <alignment horizontal="center"/>
    </xf>
    <xf numFmtId="21" fontId="47" fillId="0" borderId="71" xfId="0" applyNumberFormat="1" applyFont="1" applyFill="1" applyBorder="1" applyAlignment="1">
      <alignment horizontal="center" wrapText="1"/>
    </xf>
    <xf numFmtId="168" fontId="47" fillId="0" borderId="71" xfId="0" applyNumberFormat="1" applyFont="1" applyFill="1" applyBorder="1" applyAlignment="1">
      <alignment horizontal="center" wrapText="1"/>
    </xf>
    <xf numFmtId="21" fontId="48" fillId="0" borderId="0" xfId="18" applyNumberFormat="1" applyFont="1" applyFill="1" applyBorder="1" applyAlignment="1">
      <alignment horizontal="center" vertical="center"/>
      <protection/>
    </xf>
    <xf numFmtId="21" fontId="47" fillId="0" borderId="72" xfId="0" applyNumberFormat="1" applyFont="1" applyFill="1" applyBorder="1" applyAlignment="1">
      <alignment horizontal="center" wrapText="1"/>
    </xf>
    <xf numFmtId="171" fontId="47" fillId="0" borderId="0" xfId="0" applyNumberFormat="1" applyFont="1" applyFill="1" applyBorder="1" applyAlignment="1">
      <alignment horizontal="center" wrapText="1"/>
    </xf>
    <xf numFmtId="167" fontId="47" fillId="0" borderId="30" xfId="0" applyNumberFormat="1" applyFont="1" applyFill="1" applyBorder="1" applyAlignment="1">
      <alignment horizontal="center" wrapText="1"/>
    </xf>
    <xf numFmtId="21" fontId="48" fillId="0" borderId="64" xfId="18" applyNumberFormat="1" applyFont="1" applyFill="1" applyBorder="1" applyAlignment="1">
      <alignment horizontal="center" wrapText="1"/>
      <protection/>
    </xf>
    <xf numFmtId="21" fontId="48" fillId="0" borderId="65" xfId="18" applyNumberFormat="1" applyFont="1" applyFill="1" applyBorder="1" applyAlignment="1">
      <alignment horizontal="center" wrapText="1"/>
      <protection/>
    </xf>
    <xf numFmtId="21" fontId="48" fillId="0" borderId="11" xfId="18" applyNumberFormat="1" applyFont="1" applyFill="1" applyBorder="1" applyAlignment="1">
      <alignment horizontal="center" vertical="center"/>
      <protection/>
    </xf>
    <xf numFmtId="21" fontId="47" fillId="0" borderId="65" xfId="0" applyNumberFormat="1" applyFont="1" applyFill="1" applyBorder="1" applyAlignment="1">
      <alignment horizontal="center" wrapText="1"/>
    </xf>
    <xf numFmtId="171" fontId="47" fillId="0" borderId="11" xfId="0" applyNumberFormat="1" applyFont="1" applyFill="1" applyBorder="1" applyAlignment="1">
      <alignment horizontal="center" wrapText="1"/>
    </xf>
    <xf numFmtId="21" fontId="47" fillId="0" borderId="45" xfId="0" applyNumberFormat="1" applyFont="1" applyFill="1" applyBorder="1" applyAlignment="1">
      <alignment horizontal="center"/>
    </xf>
    <xf numFmtId="21" fontId="48" fillId="0" borderId="73" xfId="18" applyNumberFormat="1" applyFont="1" applyFill="1" applyBorder="1" applyAlignment="1">
      <alignment horizontal="center" wrapText="1"/>
      <protection/>
    </xf>
    <xf numFmtId="21" fontId="48" fillId="0" borderId="72" xfId="18" applyNumberFormat="1" applyFont="1" applyFill="1" applyBorder="1" applyAlignment="1">
      <alignment horizontal="center" wrapText="1"/>
      <protection/>
    </xf>
    <xf numFmtId="21" fontId="47" fillId="0" borderId="8" xfId="0" applyNumberFormat="1" applyFont="1" applyFill="1" applyBorder="1" applyAlignment="1">
      <alignment horizontal="center"/>
    </xf>
    <xf numFmtId="21" fontId="48" fillId="0" borderId="7" xfId="18" applyNumberFormat="1" applyFont="1" applyFill="1" applyBorder="1" applyAlignment="1">
      <alignment horizontal="center" vertical="center"/>
      <protection/>
    </xf>
    <xf numFmtId="0" fontId="50" fillId="0" borderId="38" xfId="0" applyFont="1" applyFill="1" applyBorder="1" applyAlignment="1">
      <alignment horizontal="center"/>
    </xf>
    <xf numFmtId="0" fontId="49" fillId="0" borderId="11" xfId="0" applyFont="1" applyBorder="1" applyAlignment="1">
      <alignment/>
    </xf>
    <xf numFmtId="0" fontId="47" fillId="0" borderId="71" xfId="0" applyFont="1" applyFill="1" applyBorder="1" applyAlignment="1">
      <alignment horizontal="right" wrapText="1"/>
    </xf>
    <xf numFmtId="0" fontId="51" fillId="0" borderId="0" xfId="18" applyFont="1" applyFill="1" applyBorder="1" applyAlignment="1">
      <alignment horizontal="left" wrapText="1"/>
      <protection/>
    </xf>
    <xf numFmtId="0" fontId="50" fillId="0" borderId="7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right" wrapText="1"/>
    </xf>
    <xf numFmtId="21" fontId="47" fillId="0" borderId="7" xfId="0" applyNumberFormat="1" applyFont="1" applyFill="1" applyBorder="1" applyAlignment="1">
      <alignment horizontal="center" wrapText="1"/>
    </xf>
    <xf numFmtId="0" fontId="51" fillId="0" borderId="11" xfId="18" applyFont="1" applyFill="1" applyBorder="1" applyAlignment="1">
      <alignment wrapText="1"/>
      <protection/>
    </xf>
    <xf numFmtId="0" fontId="51" fillId="0" borderId="11" xfId="18" applyFont="1" applyFill="1" applyBorder="1" applyAlignment="1">
      <alignment horizontal="center" wrapText="1"/>
      <protection/>
    </xf>
    <xf numFmtId="21" fontId="51" fillId="0" borderId="11" xfId="18" applyNumberFormat="1" applyFont="1" applyFill="1" applyBorder="1" applyAlignment="1">
      <alignment horizontal="center" wrapText="1"/>
      <protection/>
    </xf>
    <xf numFmtId="0" fontId="2" fillId="0" borderId="26" xfId="0" applyFont="1" applyFill="1" applyBorder="1" applyAlignment="1" quotePrefix="1">
      <alignment horizontal="right" wrapText="1"/>
    </xf>
    <xf numFmtId="0" fontId="47" fillId="0" borderId="74" xfId="0" applyFont="1" applyFill="1" applyBorder="1" applyAlignment="1">
      <alignment horizontal="right" wrapText="1"/>
    </xf>
    <xf numFmtId="0" fontId="47" fillId="0" borderId="67" xfId="0" applyFont="1" applyFill="1" applyBorder="1" applyAlignment="1" quotePrefix="1">
      <alignment horizontal="right" wrapText="1"/>
    </xf>
    <xf numFmtId="0" fontId="47" fillId="0" borderId="67" xfId="0" applyFont="1" applyFill="1" applyBorder="1" applyAlignment="1">
      <alignment horizontal="center" wrapText="1"/>
    </xf>
    <xf numFmtId="0" fontId="47" fillId="0" borderId="56" xfId="0" applyFont="1" applyFill="1" applyBorder="1" applyAlignment="1">
      <alignment wrapText="1"/>
    </xf>
    <xf numFmtId="0" fontId="47" fillId="0" borderId="56" xfId="0" applyFont="1" applyFill="1" applyBorder="1" applyAlignment="1">
      <alignment horizontal="right" wrapText="1"/>
    </xf>
    <xf numFmtId="0" fontId="47" fillId="0" borderId="60" xfId="0" applyFont="1" applyFill="1" applyBorder="1" applyAlignment="1">
      <alignment wrapText="1"/>
    </xf>
    <xf numFmtId="0" fontId="47" fillId="0" borderId="56" xfId="0" applyFont="1" applyFill="1" applyBorder="1" applyAlignment="1">
      <alignment horizontal="center" wrapText="1"/>
    </xf>
    <xf numFmtId="0" fontId="47" fillId="0" borderId="60" xfId="0" applyFont="1" applyFill="1" applyBorder="1" applyAlignment="1">
      <alignment horizontal="center" wrapText="1"/>
    </xf>
    <xf numFmtId="0" fontId="47" fillId="0" borderId="68" xfId="0" applyFont="1" applyFill="1" applyBorder="1" applyAlignment="1">
      <alignment wrapText="1"/>
    </xf>
    <xf numFmtId="21" fontId="48" fillId="0" borderId="75" xfId="18" applyNumberFormat="1" applyFont="1" applyFill="1" applyBorder="1" applyAlignment="1">
      <alignment horizontal="center" wrapText="1"/>
      <protection/>
    </xf>
    <xf numFmtId="1" fontId="47" fillId="0" borderId="76" xfId="0" applyNumberFormat="1" applyFont="1" applyFill="1" applyBorder="1" applyAlignment="1">
      <alignment horizontal="center" wrapText="1"/>
    </xf>
    <xf numFmtId="21" fontId="47" fillId="0" borderId="68" xfId="0" applyNumberFormat="1" applyFont="1" applyFill="1" applyBorder="1" applyAlignment="1">
      <alignment horizontal="center"/>
    </xf>
    <xf numFmtId="21" fontId="35" fillId="0" borderId="69" xfId="18" applyNumberFormat="1" applyFont="1" applyFill="1" applyBorder="1" applyAlignment="1">
      <alignment horizontal="center" wrapText="1"/>
      <protection/>
    </xf>
    <xf numFmtId="21" fontId="35" fillId="0" borderId="53" xfId="18" applyNumberFormat="1" applyFont="1" applyFill="1" applyBorder="1" applyAlignment="1">
      <alignment horizontal="center" wrapText="1"/>
      <protection/>
    </xf>
    <xf numFmtId="21" fontId="2" fillId="0" borderId="69" xfId="0" applyNumberFormat="1" applyFont="1" applyFill="1" applyBorder="1" applyAlignment="1">
      <alignment horizontal="center" wrapText="1"/>
    </xf>
    <xf numFmtId="21" fontId="35" fillId="0" borderId="77" xfId="18" applyNumberFormat="1" applyFont="1" applyFill="1" applyBorder="1" applyAlignment="1">
      <alignment horizontal="center" wrapText="1"/>
      <protection/>
    </xf>
    <xf numFmtId="0" fontId="36" fillId="0" borderId="56" xfId="18" applyNumberFormat="1" applyFont="1" applyFill="1" applyBorder="1" applyAlignment="1">
      <alignment horizontal="center" wrapText="1"/>
      <protection/>
    </xf>
    <xf numFmtId="170" fontId="36" fillId="0" borderId="56" xfId="18" applyNumberFormat="1" applyFont="1" applyFill="1" applyBorder="1" applyAlignment="1">
      <alignment horizontal="center" vertical="center" wrapText="1"/>
      <protection/>
    </xf>
    <xf numFmtId="21" fontId="35" fillId="0" borderId="54" xfId="18" applyNumberFormat="1" applyFont="1" applyFill="1" applyBorder="1" applyAlignment="1">
      <alignment horizontal="center" wrapText="1"/>
      <protection/>
    </xf>
    <xf numFmtId="21" fontId="2" fillId="0" borderId="58" xfId="0" applyNumberFormat="1" applyFont="1" applyFill="1" applyBorder="1" applyAlignment="1">
      <alignment horizontal="center" wrapText="1"/>
    </xf>
    <xf numFmtId="0" fontId="34" fillId="0" borderId="14" xfId="18" applyFont="1" applyFill="1" applyBorder="1" applyAlignment="1">
      <alignment wrapText="1"/>
      <protection/>
    </xf>
    <xf numFmtId="0" fontId="34" fillId="0" borderId="14" xfId="18" applyFont="1" applyFill="1" applyBorder="1" applyAlignment="1">
      <alignment horizontal="center" wrapText="1"/>
      <protection/>
    </xf>
    <xf numFmtId="21" fontId="34" fillId="0" borderId="14" xfId="18" applyNumberFormat="1" applyFont="1" applyFill="1" applyBorder="1" applyAlignment="1">
      <alignment horizontal="center" wrapText="1"/>
      <protection/>
    </xf>
    <xf numFmtId="21" fontId="35" fillId="0" borderId="78" xfId="18" applyNumberFormat="1" applyFont="1" applyFill="1" applyBorder="1" applyAlignment="1">
      <alignment horizontal="center" wrapText="1"/>
      <protection/>
    </xf>
    <xf numFmtId="0" fontId="34" fillId="0" borderId="51" xfId="18" applyFont="1" applyFill="1" applyBorder="1" applyAlignment="1">
      <alignment wrapText="1"/>
      <protection/>
    </xf>
    <xf numFmtId="0" fontId="34" fillId="0" borderId="51" xfId="18" applyFont="1" applyFill="1" applyBorder="1" applyAlignment="1">
      <alignment horizontal="center" wrapText="1"/>
      <protection/>
    </xf>
    <xf numFmtId="21" fontId="34" fillId="0" borderId="51" xfId="18" applyNumberFormat="1" applyFont="1" applyFill="1" applyBorder="1" applyAlignment="1">
      <alignment horizontal="center" wrapText="1"/>
      <protection/>
    </xf>
    <xf numFmtId="21" fontId="2" fillId="2" borderId="74" xfId="0" applyNumberFormat="1" applyFont="1" applyFill="1" applyBorder="1" applyAlignment="1">
      <alignment horizontal="center" wrapText="1"/>
    </xf>
    <xf numFmtId="168" fontId="2" fillId="2" borderId="67" xfId="0" applyNumberFormat="1" applyFont="1" applyFill="1" applyBorder="1" applyAlignment="1">
      <alignment horizontal="center" wrapText="1"/>
    </xf>
    <xf numFmtId="167" fontId="2" fillId="2" borderId="56" xfId="0" applyNumberFormat="1" applyFont="1" applyFill="1" applyBorder="1" applyAlignment="1">
      <alignment horizontal="center" wrapText="1"/>
    </xf>
    <xf numFmtId="21" fontId="2" fillId="2" borderId="68" xfId="0" applyNumberFormat="1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 wrapText="1"/>
    </xf>
    <xf numFmtId="0" fontId="53" fillId="0" borderId="22" xfId="0" applyFont="1" applyFill="1" applyBorder="1" applyAlignment="1">
      <alignment wrapText="1"/>
    </xf>
    <xf numFmtId="21" fontId="53" fillId="2" borderId="33" xfId="0" applyNumberFormat="1" applyFont="1" applyFill="1" applyBorder="1" applyAlignment="1">
      <alignment horizontal="center" wrapText="1"/>
    </xf>
    <xf numFmtId="168" fontId="53" fillId="2" borderId="34" xfId="0" applyNumberFormat="1" applyFont="1" applyFill="1" applyBorder="1" applyAlignment="1">
      <alignment horizontal="center" wrapText="1"/>
    </xf>
    <xf numFmtId="167" fontId="53" fillId="2" borderId="35" xfId="0" applyNumberFormat="1" applyFont="1" applyFill="1" applyBorder="1" applyAlignment="1">
      <alignment horizontal="center" wrapText="1"/>
    </xf>
    <xf numFmtId="21" fontId="53" fillId="2" borderId="36" xfId="0" applyNumberFormat="1" applyFont="1" applyFill="1" applyBorder="1" applyAlignment="1">
      <alignment horizontal="center"/>
    </xf>
    <xf numFmtId="0" fontId="53" fillId="0" borderId="22" xfId="0" applyFont="1" applyFill="1" applyBorder="1" applyAlignment="1">
      <alignment horizontal="right" wrapText="1"/>
    </xf>
    <xf numFmtId="0" fontId="53" fillId="0" borderId="45" xfId="0" applyFont="1" applyFill="1" applyBorder="1" applyAlignment="1">
      <alignment wrapText="1"/>
    </xf>
    <xf numFmtId="0" fontId="53" fillId="0" borderId="43" xfId="0" applyFont="1" applyFill="1" applyBorder="1" applyAlignment="1">
      <alignment wrapText="1"/>
    </xf>
    <xf numFmtId="21" fontId="54" fillId="0" borderId="64" xfId="18" applyNumberFormat="1" applyFont="1" applyFill="1" applyBorder="1" applyAlignment="1">
      <alignment horizontal="center" wrapText="1"/>
      <protection/>
    </xf>
    <xf numFmtId="1" fontId="53" fillId="0" borderId="11" xfId="0" applyNumberFormat="1" applyFont="1" applyFill="1" applyBorder="1" applyAlignment="1">
      <alignment horizontal="center" wrapText="1"/>
    </xf>
    <xf numFmtId="21" fontId="53" fillId="0" borderId="43" xfId="0" applyNumberFormat="1" applyFont="1" applyFill="1" applyBorder="1" applyAlignment="1">
      <alignment horizontal="center"/>
    </xf>
    <xf numFmtId="21" fontId="54" fillId="0" borderId="65" xfId="18" applyNumberFormat="1" applyFont="1" applyFill="1" applyBorder="1" applyAlignment="1">
      <alignment horizontal="center" wrapText="1"/>
      <protection/>
    </xf>
    <xf numFmtId="21" fontId="53" fillId="0" borderId="9" xfId="0" applyNumberFormat="1" applyFont="1" applyFill="1" applyBorder="1" applyAlignment="1">
      <alignment horizontal="center" wrapText="1"/>
    </xf>
    <xf numFmtId="21" fontId="53" fillId="0" borderId="36" xfId="0" applyNumberFormat="1" applyFont="1" applyFill="1" applyBorder="1" applyAlignment="1">
      <alignment horizontal="center"/>
    </xf>
    <xf numFmtId="168" fontId="53" fillId="0" borderId="9" xfId="0" applyNumberFormat="1" applyFont="1" applyFill="1" applyBorder="1" applyAlignment="1">
      <alignment horizontal="center" wrapText="1"/>
    </xf>
    <xf numFmtId="21" fontId="54" fillId="0" borderId="11" xfId="18" applyNumberFormat="1" applyFont="1" applyFill="1" applyBorder="1" applyAlignment="1">
      <alignment horizontal="center" vertical="center"/>
      <protection/>
    </xf>
    <xf numFmtId="21" fontId="53" fillId="0" borderId="65" xfId="0" applyNumberFormat="1" applyFont="1" applyFill="1" applyBorder="1" applyAlignment="1">
      <alignment horizontal="center" wrapText="1"/>
    </xf>
    <xf numFmtId="171" fontId="53" fillId="0" borderId="11" xfId="0" applyNumberFormat="1" applyFont="1" applyFill="1" applyBorder="1" applyAlignment="1">
      <alignment horizontal="center" wrapText="1"/>
    </xf>
    <xf numFmtId="21" fontId="53" fillId="0" borderId="45" xfId="0" applyNumberFormat="1" applyFont="1" applyFill="1" applyBorder="1" applyAlignment="1">
      <alignment horizontal="center"/>
    </xf>
    <xf numFmtId="21" fontId="54" fillId="0" borderId="22" xfId="18" applyNumberFormat="1" applyFont="1" applyFill="1" applyBorder="1" applyAlignment="1">
      <alignment horizontal="center" vertical="center"/>
      <protection/>
    </xf>
    <xf numFmtId="167" fontId="53" fillId="0" borderId="52" xfId="0" applyNumberFormat="1" applyFont="1" applyFill="1" applyBorder="1" applyAlignment="1">
      <alignment horizontal="center" wrapText="1"/>
    </xf>
    <xf numFmtId="0" fontId="55" fillId="0" borderId="11" xfId="0" applyFont="1" applyBorder="1" applyAlignment="1">
      <alignment/>
    </xf>
    <xf numFmtId="0" fontId="56" fillId="0" borderId="11" xfId="18" applyFont="1" applyFill="1" applyBorder="1" applyAlignment="1">
      <alignment wrapText="1"/>
      <protection/>
    </xf>
    <xf numFmtId="0" fontId="56" fillId="0" borderId="11" xfId="18" applyFont="1" applyFill="1" applyBorder="1" applyAlignment="1">
      <alignment horizontal="center" wrapText="1"/>
      <protection/>
    </xf>
    <xf numFmtId="21" fontId="56" fillId="0" borderId="11" xfId="18" applyNumberFormat="1" applyFont="1" applyFill="1" applyBorder="1" applyAlignment="1">
      <alignment horizontal="center" wrapText="1"/>
      <protection/>
    </xf>
    <xf numFmtId="0" fontId="57" fillId="0" borderId="22" xfId="18" applyNumberFormat="1" applyFont="1" applyFill="1" applyBorder="1" applyAlignment="1">
      <alignment horizontal="center" wrapText="1"/>
      <protection/>
    </xf>
    <xf numFmtId="170" fontId="57" fillId="0" borderId="22" xfId="18" applyNumberFormat="1" applyFont="1" applyFill="1" applyBorder="1" applyAlignment="1">
      <alignment horizontal="center" vertical="center" wrapText="1"/>
      <protection/>
    </xf>
    <xf numFmtId="0" fontId="57" fillId="0" borderId="22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2" fillId="5" borderId="33" xfId="0" applyFont="1" applyFill="1" applyBorder="1" applyAlignment="1">
      <alignment horizontal="right" wrapText="1"/>
    </xf>
    <xf numFmtId="0" fontId="58" fillId="0" borderId="33" xfId="0" applyFont="1" applyFill="1" applyBorder="1" applyAlignment="1">
      <alignment horizontal="right" wrapText="1"/>
    </xf>
    <xf numFmtId="0" fontId="58" fillId="0" borderId="34" xfId="0" applyFont="1" applyFill="1" applyBorder="1" applyAlignment="1" quotePrefix="1">
      <alignment horizontal="right" wrapText="1"/>
    </xf>
    <xf numFmtId="0" fontId="58" fillId="0" borderId="52" xfId="0" applyFont="1" applyFill="1" applyBorder="1" applyAlignment="1">
      <alignment horizontal="center" wrapText="1"/>
    </xf>
    <xf numFmtId="0" fontId="58" fillId="0" borderId="22" xfId="0" applyFont="1" applyFill="1" applyBorder="1" applyAlignment="1">
      <alignment wrapText="1"/>
    </xf>
    <xf numFmtId="21" fontId="58" fillId="2" borderId="33" xfId="0" applyNumberFormat="1" applyFont="1" applyFill="1" applyBorder="1" applyAlignment="1">
      <alignment horizontal="center" wrapText="1"/>
    </xf>
    <xf numFmtId="168" fontId="58" fillId="2" borderId="34" xfId="0" applyNumberFormat="1" applyFont="1" applyFill="1" applyBorder="1" applyAlignment="1">
      <alignment horizontal="center" wrapText="1"/>
    </xf>
    <xf numFmtId="167" fontId="58" fillId="2" borderId="35" xfId="0" applyNumberFormat="1" applyFont="1" applyFill="1" applyBorder="1" applyAlignment="1">
      <alignment horizontal="center" wrapText="1"/>
    </xf>
    <xf numFmtId="21" fontId="58" fillId="2" borderId="36" xfId="0" applyNumberFormat="1" applyFont="1" applyFill="1" applyBorder="1" applyAlignment="1">
      <alignment horizontal="center"/>
    </xf>
    <xf numFmtId="0" fontId="58" fillId="0" borderId="35" xfId="0" applyFont="1" applyFill="1" applyBorder="1" applyAlignment="1">
      <alignment wrapText="1"/>
    </xf>
    <xf numFmtId="0" fontId="58" fillId="0" borderId="22" xfId="0" applyFont="1" applyFill="1" applyBorder="1" applyAlignment="1">
      <alignment horizontal="right" wrapText="1"/>
    </xf>
    <xf numFmtId="0" fontId="58" fillId="0" borderId="50" xfId="0" applyFont="1" applyFill="1" applyBorder="1" applyAlignment="1">
      <alignment wrapText="1"/>
    </xf>
    <xf numFmtId="0" fontId="58" fillId="0" borderId="35" xfId="0" applyFont="1" applyFill="1" applyBorder="1" applyAlignment="1">
      <alignment horizontal="center" wrapText="1"/>
    </xf>
    <xf numFmtId="0" fontId="58" fillId="0" borderId="22" xfId="0" applyFont="1" applyFill="1" applyBorder="1" applyAlignment="1">
      <alignment horizontal="center" wrapText="1"/>
    </xf>
    <xf numFmtId="0" fontId="58" fillId="0" borderId="45" xfId="0" applyFont="1" applyFill="1" applyBorder="1" applyAlignment="1">
      <alignment horizontal="center" wrapText="1"/>
    </xf>
    <xf numFmtId="0" fontId="58" fillId="0" borderId="43" xfId="0" applyFont="1" applyFill="1" applyBorder="1" applyAlignment="1">
      <alignment wrapText="1"/>
    </xf>
    <xf numFmtId="21" fontId="59" fillId="0" borderId="48" xfId="18" applyNumberFormat="1" applyFont="1" applyFill="1" applyBorder="1" applyAlignment="1">
      <alignment horizontal="center" wrapText="1"/>
      <protection/>
    </xf>
    <xf numFmtId="1" fontId="58" fillId="0" borderId="51" xfId="0" applyNumberFormat="1" applyFont="1" applyFill="1" applyBorder="1" applyAlignment="1">
      <alignment horizontal="center" wrapText="1"/>
    </xf>
    <xf numFmtId="21" fontId="58" fillId="0" borderId="36" xfId="0" applyNumberFormat="1" applyFont="1" applyFill="1" applyBorder="1" applyAlignment="1">
      <alignment horizontal="center"/>
    </xf>
    <xf numFmtId="21" fontId="59" fillId="0" borderId="39" xfId="18" applyNumberFormat="1" applyFont="1" applyFill="1" applyBorder="1" applyAlignment="1">
      <alignment horizontal="center" wrapText="1"/>
      <protection/>
    </xf>
    <xf numFmtId="21" fontId="58" fillId="0" borderId="33" xfId="0" applyNumberFormat="1" applyFont="1" applyFill="1" applyBorder="1" applyAlignment="1">
      <alignment horizontal="center" wrapText="1"/>
    </xf>
    <xf numFmtId="168" fontId="58" fillId="0" borderId="33" xfId="0" applyNumberFormat="1" applyFont="1" applyFill="1" applyBorder="1" applyAlignment="1">
      <alignment horizontal="center" wrapText="1"/>
    </xf>
    <xf numFmtId="21" fontId="59" fillId="0" borderId="22" xfId="18" applyNumberFormat="1" applyFont="1" applyFill="1" applyBorder="1" applyAlignment="1">
      <alignment horizontal="center" vertical="center"/>
      <protection/>
    </xf>
    <xf numFmtId="171" fontId="58" fillId="0" borderId="51" xfId="0" applyNumberFormat="1" applyFont="1" applyFill="1" applyBorder="1" applyAlignment="1">
      <alignment horizontal="center" wrapText="1"/>
    </xf>
    <xf numFmtId="167" fontId="58" fillId="0" borderId="51" xfId="0" applyNumberFormat="1" applyFont="1" applyFill="1" applyBorder="1" applyAlignment="1">
      <alignment horizontal="center" wrapText="1"/>
    </xf>
    <xf numFmtId="0" fontId="60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21" fontId="61" fillId="0" borderId="0" xfId="18" applyNumberFormat="1" applyFont="1" applyFill="1" applyBorder="1" applyAlignment="1">
      <alignment wrapText="1"/>
      <protection/>
    </xf>
    <xf numFmtId="167" fontId="61" fillId="0" borderId="0" xfId="18" applyNumberFormat="1" applyFont="1" applyFill="1" applyBorder="1" applyAlignment="1">
      <alignment horizontal="center" wrapText="1"/>
      <protection/>
    </xf>
    <xf numFmtId="0" fontId="61" fillId="0" borderId="22" xfId="18" applyNumberFormat="1" applyFont="1" applyFill="1" applyBorder="1" applyAlignment="1">
      <alignment horizontal="center" wrapText="1"/>
      <protection/>
    </xf>
    <xf numFmtId="170" fontId="61" fillId="0" borderId="22" xfId="18" applyNumberFormat="1" applyFont="1" applyFill="1" applyBorder="1" applyAlignment="1">
      <alignment horizontal="center" vertical="center" wrapText="1"/>
      <protection/>
    </xf>
    <xf numFmtId="21" fontId="58" fillId="0" borderId="69" xfId="0" applyNumberFormat="1" applyFont="1" applyFill="1" applyBorder="1" applyAlignment="1">
      <alignment horizontal="center" wrapText="1"/>
    </xf>
    <xf numFmtId="0" fontId="62" fillId="0" borderId="0" xfId="18" applyFont="1" applyFill="1" applyBorder="1" applyAlignment="1">
      <alignment wrapText="1"/>
      <protection/>
    </xf>
    <xf numFmtId="0" fontId="62" fillId="0" borderId="0" xfId="18" applyFont="1" applyFill="1" applyBorder="1" applyAlignment="1">
      <alignment horizontal="center" wrapText="1"/>
      <protection/>
    </xf>
    <xf numFmtId="21" fontId="62" fillId="0" borderId="0" xfId="18" applyNumberFormat="1" applyFont="1" applyFill="1" applyBorder="1" applyAlignment="1">
      <alignment horizontal="center" wrapText="1"/>
      <protection/>
    </xf>
    <xf numFmtId="0" fontId="63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63" fillId="0" borderId="33" xfId="0" applyFont="1" applyFill="1" applyBorder="1" applyAlignment="1">
      <alignment horizontal="right" wrapText="1"/>
    </xf>
    <xf numFmtId="0" fontId="63" fillId="0" borderId="34" xfId="0" applyFont="1" applyFill="1" applyBorder="1" applyAlignment="1" quotePrefix="1">
      <alignment horizontal="right" wrapText="1"/>
    </xf>
    <xf numFmtId="0" fontId="63" fillId="0" borderId="34" xfId="0" applyFont="1" applyFill="1" applyBorder="1" applyAlignment="1">
      <alignment horizontal="center" wrapText="1"/>
    </xf>
    <xf numFmtId="0" fontId="63" fillId="0" borderId="35" xfId="0" applyFont="1" applyFill="1" applyBorder="1" applyAlignment="1">
      <alignment wrapText="1"/>
    </xf>
    <xf numFmtId="21" fontId="63" fillId="2" borderId="33" xfId="0" applyNumberFormat="1" applyFont="1" applyFill="1" applyBorder="1" applyAlignment="1">
      <alignment horizontal="center" wrapText="1"/>
    </xf>
    <xf numFmtId="168" fontId="63" fillId="2" borderId="34" xfId="0" applyNumberFormat="1" applyFont="1" applyFill="1" applyBorder="1" applyAlignment="1">
      <alignment horizontal="center" wrapText="1"/>
    </xf>
    <xf numFmtId="167" fontId="63" fillId="2" borderId="35" xfId="0" applyNumberFormat="1" applyFont="1" applyFill="1" applyBorder="1" applyAlignment="1">
      <alignment horizontal="center" wrapText="1"/>
    </xf>
    <xf numFmtId="21" fontId="63" fillId="2" borderId="36" xfId="0" applyNumberFormat="1" applyFont="1" applyFill="1" applyBorder="1" applyAlignment="1">
      <alignment horizontal="center"/>
    </xf>
    <xf numFmtId="0" fontId="63" fillId="0" borderId="35" xfId="0" applyFont="1" applyFill="1" applyBorder="1" applyAlignment="1">
      <alignment horizontal="right" wrapText="1"/>
    </xf>
    <xf numFmtId="0" fontId="63" fillId="0" borderId="52" xfId="0" applyFont="1" applyFill="1" applyBorder="1" applyAlignment="1">
      <alignment horizontal="center" wrapText="1"/>
    </xf>
    <xf numFmtId="0" fontId="63" fillId="0" borderId="22" xfId="0" applyFont="1" applyFill="1" applyBorder="1" applyAlignment="1">
      <alignment wrapText="1"/>
    </xf>
    <xf numFmtId="0" fontId="63" fillId="0" borderId="22" xfId="0" applyFont="1" applyFill="1" applyBorder="1" applyAlignment="1">
      <alignment horizontal="right" wrapText="1"/>
    </xf>
    <xf numFmtId="0" fontId="63" fillId="0" borderId="50" xfId="0" applyFont="1" applyFill="1" applyBorder="1" applyAlignment="1">
      <alignment wrapText="1"/>
    </xf>
    <xf numFmtId="0" fontId="63" fillId="0" borderId="35" xfId="0" applyFont="1" applyFill="1" applyBorder="1" applyAlignment="1">
      <alignment horizontal="center" wrapText="1"/>
    </xf>
    <xf numFmtId="0" fontId="63" fillId="0" borderId="50" xfId="0" applyFont="1" applyFill="1" applyBorder="1" applyAlignment="1">
      <alignment horizontal="center" wrapText="1"/>
    </xf>
    <xf numFmtId="0" fontId="63" fillId="0" borderId="36" xfId="0" applyFont="1" applyFill="1" applyBorder="1" applyAlignment="1">
      <alignment wrapText="1"/>
    </xf>
    <xf numFmtId="21" fontId="64" fillId="0" borderId="77" xfId="18" applyNumberFormat="1" applyFont="1" applyFill="1" applyBorder="1" applyAlignment="1">
      <alignment horizontal="center" wrapText="1"/>
      <protection/>
    </xf>
    <xf numFmtId="1" fontId="63" fillId="0" borderId="51" xfId="0" applyNumberFormat="1" applyFont="1" applyFill="1" applyBorder="1" applyAlignment="1">
      <alignment horizontal="center" wrapText="1"/>
    </xf>
    <xf numFmtId="21" fontId="63" fillId="0" borderId="36" xfId="0" applyNumberFormat="1" applyFont="1" applyFill="1" applyBorder="1" applyAlignment="1">
      <alignment horizontal="center"/>
    </xf>
    <xf numFmtId="21" fontId="64" fillId="0" borderId="53" xfId="18" applyNumberFormat="1" applyFont="1" applyFill="1" applyBorder="1" applyAlignment="1">
      <alignment horizontal="center" wrapText="1"/>
      <protection/>
    </xf>
    <xf numFmtId="21" fontId="63" fillId="0" borderId="33" xfId="0" applyNumberFormat="1" applyFont="1" applyFill="1" applyBorder="1" applyAlignment="1">
      <alignment horizontal="center" wrapText="1"/>
    </xf>
    <xf numFmtId="168" fontId="63" fillId="0" borderId="33" xfId="0" applyNumberFormat="1" applyFont="1" applyFill="1" applyBorder="1" applyAlignment="1">
      <alignment horizontal="center" wrapText="1"/>
    </xf>
    <xf numFmtId="21" fontId="64" fillId="0" borderId="35" xfId="18" applyNumberFormat="1" applyFont="1" applyFill="1" applyBorder="1" applyAlignment="1">
      <alignment horizontal="center" vertical="center"/>
      <protection/>
    </xf>
    <xf numFmtId="21" fontId="64" fillId="0" borderId="72" xfId="18" applyNumberFormat="1" applyFont="1" applyFill="1" applyBorder="1" applyAlignment="1">
      <alignment horizontal="center" wrapText="1"/>
      <protection/>
    </xf>
    <xf numFmtId="171" fontId="63" fillId="0" borderId="51" xfId="0" applyNumberFormat="1" applyFont="1" applyFill="1" applyBorder="1" applyAlignment="1">
      <alignment horizontal="center" wrapText="1"/>
    </xf>
    <xf numFmtId="167" fontId="63" fillId="0" borderId="51" xfId="0" applyNumberFormat="1" applyFont="1" applyFill="1" applyBorder="1" applyAlignment="1">
      <alignment horizontal="center" wrapText="1"/>
    </xf>
    <xf numFmtId="0" fontId="65" fillId="0" borderId="0" xfId="0" applyFont="1" applyBorder="1" applyAlignment="1">
      <alignment/>
    </xf>
    <xf numFmtId="0" fontId="66" fillId="0" borderId="0" xfId="18" applyFont="1" applyFill="1" applyBorder="1" applyAlignment="1">
      <alignment wrapText="1"/>
      <protection/>
    </xf>
    <xf numFmtId="0" fontId="66" fillId="0" borderId="0" xfId="18" applyFont="1" applyFill="1" applyBorder="1" applyAlignment="1">
      <alignment horizontal="center" wrapText="1"/>
      <protection/>
    </xf>
    <xf numFmtId="21" fontId="66" fillId="0" borderId="0" xfId="18" applyNumberFormat="1" applyFont="1" applyFill="1" applyBorder="1" applyAlignment="1">
      <alignment horizontal="center" wrapText="1"/>
      <protection/>
    </xf>
    <xf numFmtId="0" fontId="67" fillId="0" borderId="35" xfId="0" applyFont="1" applyFill="1" applyBorder="1" applyAlignment="1">
      <alignment horizontal="center"/>
    </xf>
    <xf numFmtId="0" fontId="63" fillId="0" borderId="22" xfId="0" applyFont="1" applyFill="1" applyBorder="1" applyAlignment="1">
      <alignment horizontal="center" wrapText="1"/>
    </xf>
    <xf numFmtId="0" fontId="63" fillId="0" borderId="45" xfId="0" applyFont="1" applyFill="1" applyBorder="1" applyAlignment="1">
      <alignment horizontal="center" wrapText="1"/>
    </xf>
    <xf numFmtId="0" fontId="63" fillId="0" borderId="43" xfId="0" applyFont="1" applyFill="1" applyBorder="1" applyAlignment="1">
      <alignment wrapText="1"/>
    </xf>
    <xf numFmtId="21" fontId="64" fillId="0" borderId="48" xfId="18" applyNumberFormat="1" applyFont="1" applyFill="1" applyBorder="1" applyAlignment="1">
      <alignment horizontal="center" vertical="center" wrapText="1"/>
      <protection/>
    </xf>
    <xf numFmtId="21" fontId="64" fillId="0" borderId="39" xfId="18" applyNumberFormat="1" applyFont="1" applyFill="1" applyBorder="1" applyAlignment="1">
      <alignment horizontal="center" wrapText="1"/>
      <protection/>
    </xf>
    <xf numFmtId="21" fontId="64" fillId="0" borderId="22" xfId="18" applyNumberFormat="1" applyFont="1" applyFill="1" applyBorder="1" applyAlignment="1">
      <alignment horizontal="center" vertical="center"/>
      <protection/>
    </xf>
    <xf numFmtId="21" fontId="64" fillId="0" borderId="69" xfId="18" applyNumberFormat="1" applyFont="1" applyFill="1" applyBorder="1" applyAlignment="1">
      <alignment horizontal="center" wrapText="1"/>
      <protection/>
    </xf>
    <xf numFmtId="0" fontId="65" fillId="0" borderId="0" xfId="0" applyFont="1" applyAlignment="1">
      <alignment/>
    </xf>
    <xf numFmtId="0" fontId="67" fillId="0" borderId="22" xfId="18" applyNumberFormat="1" applyFont="1" applyFill="1" applyBorder="1" applyAlignment="1">
      <alignment horizontal="center" wrapText="1"/>
      <protection/>
    </xf>
    <xf numFmtId="170" fontId="67" fillId="0" borderId="22" xfId="18" applyNumberFormat="1" applyFont="1" applyFill="1" applyBorder="1" applyAlignment="1">
      <alignment horizontal="center" vertical="center" wrapText="1"/>
      <protection/>
    </xf>
    <xf numFmtId="0" fontId="67" fillId="0" borderId="22" xfId="0" applyFont="1" applyFill="1" applyBorder="1" applyAlignment="1">
      <alignment horizontal="center"/>
    </xf>
    <xf numFmtId="21" fontId="64" fillId="0" borderId="48" xfId="18" applyNumberFormat="1" applyFont="1" applyFill="1" applyBorder="1" applyAlignment="1">
      <alignment horizontal="center" wrapText="1"/>
      <protection/>
    </xf>
    <xf numFmtId="21" fontId="64" fillId="0" borderId="39" xfId="18" applyNumberFormat="1" applyFont="1" applyFill="1" applyBorder="1" applyAlignment="1">
      <alignment horizontal="center" vertical="center" wrapText="1"/>
      <protection/>
    </xf>
    <xf numFmtId="21" fontId="63" fillId="0" borderId="69" xfId="0" applyNumberFormat="1" applyFont="1" applyFill="1" applyBorder="1" applyAlignment="1">
      <alignment horizontal="center" wrapText="1"/>
    </xf>
    <xf numFmtId="21" fontId="63" fillId="0" borderId="22" xfId="0" applyNumberFormat="1" applyFont="1" applyFill="1" applyBorder="1" applyAlignment="1">
      <alignment horizontal="center" wrapText="1"/>
    </xf>
    <xf numFmtId="0" fontId="65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66" fillId="0" borderId="0" xfId="18" applyFont="1" applyFill="1" applyBorder="1" applyAlignment="1">
      <alignment wrapText="1"/>
      <protection/>
    </xf>
    <xf numFmtId="0" fontId="66" fillId="0" borderId="0" xfId="18" applyFont="1" applyFill="1" applyBorder="1" applyAlignment="1">
      <alignment horizontal="center" wrapText="1"/>
      <protection/>
    </xf>
    <xf numFmtId="21" fontId="66" fillId="0" borderId="0" xfId="18" applyNumberFormat="1" applyFont="1" applyFill="1" applyBorder="1" applyAlignment="1">
      <alignment horizontal="center" wrapText="1"/>
      <protection/>
    </xf>
    <xf numFmtId="0" fontId="63" fillId="5" borderId="34" xfId="0" applyFont="1" applyFill="1" applyBorder="1" applyAlignment="1" quotePrefix="1">
      <alignment horizontal="right" wrapText="1"/>
    </xf>
    <xf numFmtId="0" fontId="63" fillId="0" borderId="30" xfId="0" applyFont="1" applyFill="1" applyBorder="1" applyAlignment="1">
      <alignment horizontal="center" wrapText="1"/>
    </xf>
    <xf numFmtId="0" fontId="63" fillId="0" borderId="7" xfId="0" applyFont="1" applyFill="1" applyBorder="1" applyAlignment="1">
      <alignment wrapText="1"/>
    </xf>
    <xf numFmtId="0" fontId="63" fillId="0" borderId="7" xfId="0" applyFont="1" applyFill="1" applyBorder="1" applyAlignment="1">
      <alignment horizontal="right" wrapText="1"/>
    </xf>
    <xf numFmtId="21" fontId="63" fillId="0" borderId="9" xfId="0" applyNumberFormat="1" applyFont="1" applyFill="1" applyBorder="1" applyAlignment="1">
      <alignment horizontal="center" wrapText="1"/>
    </xf>
    <xf numFmtId="168" fontId="63" fillId="0" borderId="9" xfId="0" applyNumberFormat="1" applyFont="1" applyFill="1" applyBorder="1" applyAlignment="1">
      <alignment horizontal="center" wrapText="1"/>
    </xf>
    <xf numFmtId="1" fontId="63" fillId="0" borderId="11" xfId="0" applyNumberFormat="1" applyFont="1" applyFill="1" applyBorder="1" applyAlignment="1">
      <alignment horizontal="center" wrapText="1"/>
    </xf>
    <xf numFmtId="21" fontId="63" fillId="0" borderId="54" xfId="0" applyNumberFormat="1" applyFont="1" applyFill="1" applyBorder="1" applyAlignment="1">
      <alignment horizontal="center" wrapText="1"/>
    </xf>
    <xf numFmtId="21" fontId="63" fillId="0" borderId="43" xfId="0" applyNumberFormat="1" applyFont="1" applyFill="1" applyBorder="1" applyAlignment="1">
      <alignment horizontal="center"/>
    </xf>
    <xf numFmtId="167" fontId="63" fillId="0" borderId="52" xfId="0" applyNumberFormat="1" applyFont="1" applyFill="1" applyBorder="1" applyAlignment="1">
      <alignment horizontal="center" wrapText="1"/>
    </xf>
    <xf numFmtId="0" fontId="63" fillId="0" borderId="8" xfId="0" applyFont="1" applyFill="1" applyBorder="1" applyAlignment="1">
      <alignment wrapText="1"/>
    </xf>
    <xf numFmtId="0" fontId="63" fillId="0" borderId="7" xfId="0" applyFont="1" applyFill="1" applyBorder="1" applyAlignment="1">
      <alignment horizontal="center" wrapText="1"/>
    </xf>
    <xf numFmtId="0" fontId="63" fillId="0" borderId="8" xfId="0" applyFont="1" applyFill="1" applyBorder="1" applyAlignment="1">
      <alignment horizontal="center" wrapText="1"/>
    </xf>
    <xf numFmtId="0" fontId="63" fillId="0" borderId="70" xfId="0" applyFont="1" applyFill="1" applyBorder="1" applyAlignment="1">
      <alignment wrapText="1"/>
    </xf>
    <xf numFmtId="21" fontId="64" fillId="0" borderId="79" xfId="18" applyNumberFormat="1" applyFont="1" applyFill="1" applyBorder="1" applyAlignment="1">
      <alignment horizontal="center" wrapText="1"/>
      <protection/>
    </xf>
    <xf numFmtId="1" fontId="63" fillId="0" borderId="0" xfId="0" applyNumberFormat="1" applyFont="1" applyFill="1" applyBorder="1" applyAlignment="1">
      <alignment horizontal="center" wrapText="1"/>
    </xf>
    <xf numFmtId="21" fontId="63" fillId="0" borderId="70" xfId="0" applyNumberFormat="1" applyFont="1" applyFill="1" applyBorder="1" applyAlignment="1">
      <alignment horizontal="center"/>
    </xf>
    <xf numFmtId="21" fontId="63" fillId="0" borderId="71" xfId="0" applyNumberFormat="1" applyFont="1" applyFill="1" applyBorder="1" applyAlignment="1">
      <alignment horizontal="center" wrapText="1"/>
    </xf>
    <xf numFmtId="168" fontId="63" fillId="0" borderId="71" xfId="0" applyNumberFormat="1" applyFont="1" applyFill="1" applyBorder="1" applyAlignment="1">
      <alignment horizontal="center" wrapText="1"/>
    </xf>
    <xf numFmtId="21" fontId="64" fillId="0" borderId="0" xfId="18" applyNumberFormat="1" applyFont="1" applyFill="1" applyBorder="1" applyAlignment="1">
      <alignment horizontal="center" vertical="center"/>
      <protection/>
    </xf>
    <xf numFmtId="21" fontId="63" fillId="0" borderId="72" xfId="0" applyNumberFormat="1" applyFont="1" applyFill="1" applyBorder="1" applyAlignment="1">
      <alignment horizontal="center" wrapText="1"/>
    </xf>
    <xf numFmtId="171" fontId="63" fillId="0" borderId="0" xfId="0" applyNumberFormat="1" applyFont="1" applyFill="1" applyBorder="1" applyAlignment="1">
      <alignment horizontal="center" wrapText="1"/>
    </xf>
    <xf numFmtId="21" fontId="63" fillId="0" borderId="40" xfId="0" applyNumberFormat="1" applyFont="1" applyFill="1" applyBorder="1" applyAlignment="1">
      <alignment horizontal="center"/>
    </xf>
    <xf numFmtId="21" fontId="64" fillId="0" borderId="38" xfId="18" applyNumberFormat="1" applyFont="1" applyFill="1" applyBorder="1" applyAlignment="1">
      <alignment horizontal="center" vertical="center"/>
      <protection/>
    </xf>
    <xf numFmtId="167" fontId="63" fillId="0" borderId="30" xfId="0" applyNumberFormat="1" applyFont="1" applyFill="1" applyBorder="1" applyAlignment="1">
      <alignment horizontal="center" wrapText="1"/>
    </xf>
    <xf numFmtId="0" fontId="63" fillId="0" borderId="45" xfId="0" applyFont="1" applyFill="1" applyBorder="1" applyAlignment="1">
      <alignment wrapText="1"/>
    </xf>
    <xf numFmtId="21" fontId="64" fillId="0" borderId="64" xfId="18" applyNumberFormat="1" applyFont="1" applyFill="1" applyBorder="1" applyAlignment="1">
      <alignment horizontal="center" wrapText="1"/>
      <protection/>
    </xf>
    <xf numFmtId="21" fontId="64" fillId="0" borderId="65" xfId="18" applyNumberFormat="1" applyFont="1" applyFill="1" applyBorder="1" applyAlignment="1">
      <alignment horizontal="center" wrapText="1"/>
      <protection/>
    </xf>
    <xf numFmtId="21" fontId="64" fillId="0" borderId="11" xfId="18" applyNumberFormat="1" applyFont="1" applyFill="1" applyBorder="1" applyAlignment="1">
      <alignment horizontal="center" vertical="center"/>
      <protection/>
    </xf>
    <xf numFmtId="21" fontId="63" fillId="0" borderId="65" xfId="0" applyNumberFormat="1" applyFont="1" applyFill="1" applyBorder="1" applyAlignment="1">
      <alignment horizontal="center" wrapText="1"/>
    </xf>
    <xf numFmtId="171" fontId="63" fillId="0" borderId="11" xfId="0" applyNumberFormat="1" applyFont="1" applyFill="1" applyBorder="1" applyAlignment="1">
      <alignment horizontal="center" wrapText="1"/>
    </xf>
    <xf numFmtId="21" fontId="63" fillId="0" borderId="45" xfId="0" applyNumberFormat="1" applyFont="1" applyFill="1" applyBorder="1" applyAlignment="1">
      <alignment horizontal="center"/>
    </xf>
    <xf numFmtId="0" fontId="63" fillId="0" borderId="71" xfId="0" applyFont="1" applyFill="1" applyBorder="1" applyAlignment="1">
      <alignment horizontal="right" wrapText="1"/>
    </xf>
    <xf numFmtId="0" fontId="63" fillId="0" borderId="9" xfId="0" applyFont="1" applyFill="1" applyBorder="1" applyAlignment="1">
      <alignment horizontal="right" wrapText="1"/>
    </xf>
    <xf numFmtId="0" fontId="65" fillId="0" borderId="11" xfId="0" applyFont="1" applyBorder="1" applyAlignment="1">
      <alignment/>
    </xf>
    <xf numFmtId="0" fontId="66" fillId="0" borderId="11" xfId="18" applyFont="1" applyFill="1" applyBorder="1" applyAlignment="1">
      <alignment wrapText="1"/>
      <protection/>
    </xf>
    <xf numFmtId="0" fontId="66" fillId="0" borderId="11" xfId="18" applyFont="1" applyFill="1" applyBorder="1" applyAlignment="1">
      <alignment horizontal="center" wrapText="1"/>
      <protection/>
    </xf>
    <xf numFmtId="21" fontId="66" fillId="0" borderId="11" xfId="18" applyNumberFormat="1" applyFont="1" applyFill="1" applyBorder="1" applyAlignment="1">
      <alignment horizontal="center" wrapText="1"/>
      <protection/>
    </xf>
    <xf numFmtId="21" fontId="64" fillId="0" borderId="73" xfId="18" applyNumberFormat="1" applyFont="1" applyFill="1" applyBorder="1" applyAlignment="1">
      <alignment horizontal="center" wrapText="1"/>
      <protection/>
    </xf>
    <xf numFmtId="21" fontId="63" fillId="0" borderId="8" xfId="0" applyNumberFormat="1" applyFont="1" applyFill="1" applyBorder="1" applyAlignment="1">
      <alignment horizontal="center"/>
    </xf>
    <xf numFmtId="21" fontId="64" fillId="0" borderId="7" xfId="18" applyNumberFormat="1" applyFont="1" applyFill="1" applyBorder="1" applyAlignment="1">
      <alignment horizontal="center" vertical="center"/>
      <protection/>
    </xf>
    <xf numFmtId="0" fontId="67" fillId="0" borderId="7" xfId="18" applyNumberFormat="1" applyFont="1" applyFill="1" applyBorder="1" applyAlignment="1">
      <alignment horizontal="center" wrapText="1"/>
      <protection/>
    </xf>
    <xf numFmtId="170" fontId="67" fillId="0" borderId="7" xfId="18" applyNumberFormat="1" applyFont="1" applyFill="1" applyBorder="1" applyAlignment="1">
      <alignment horizontal="center" vertical="center" wrapText="1"/>
      <protection/>
    </xf>
    <xf numFmtId="0" fontId="67" fillId="0" borderId="7" xfId="0" applyFont="1" applyFill="1" applyBorder="1" applyAlignment="1">
      <alignment horizontal="center"/>
    </xf>
    <xf numFmtId="21" fontId="63" fillId="0" borderId="7" xfId="0" applyNumberFormat="1" applyFont="1" applyFill="1" applyBorder="1" applyAlignment="1">
      <alignment horizontal="center" wrapText="1"/>
    </xf>
    <xf numFmtId="0" fontId="66" fillId="0" borderId="11" xfId="18" applyFont="1" applyFill="1" applyBorder="1" applyAlignment="1">
      <alignment wrapText="1"/>
      <protection/>
    </xf>
    <xf numFmtId="0" fontId="66" fillId="0" borderId="11" xfId="18" applyFont="1" applyFill="1" applyBorder="1" applyAlignment="1">
      <alignment horizontal="center" wrapText="1"/>
      <protection/>
    </xf>
    <xf numFmtId="21" fontId="66" fillId="0" borderId="11" xfId="18" applyNumberFormat="1" applyFont="1" applyFill="1" applyBorder="1" applyAlignment="1">
      <alignment horizontal="center" wrapText="1"/>
      <protection/>
    </xf>
    <xf numFmtId="0" fontId="63" fillId="3" borderId="22" xfId="0" applyFont="1" applyFill="1" applyBorder="1" applyAlignment="1">
      <alignment horizontal="center" wrapText="1"/>
    </xf>
    <xf numFmtId="0" fontId="58" fillId="0" borderId="45" xfId="0" applyFont="1" applyFill="1" applyBorder="1" applyAlignment="1">
      <alignment wrapText="1"/>
    </xf>
    <xf numFmtId="0" fontId="62" fillId="0" borderId="0" xfId="18" applyNumberFormat="1" applyFont="1" applyFill="1" applyBorder="1" applyAlignment="1">
      <alignment horizontal="center" wrapText="1"/>
      <protection/>
    </xf>
    <xf numFmtId="170" fontId="62" fillId="0" borderId="0" xfId="18" applyNumberFormat="1" applyFont="1" applyFill="1" applyBorder="1" applyAlignment="1">
      <alignment horizontal="center" vertical="center" wrapText="1"/>
      <protection/>
    </xf>
    <xf numFmtId="0" fontId="62" fillId="0" borderId="0" xfId="0" applyFont="1" applyFill="1" applyBorder="1" applyAlignment="1">
      <alignment horizontal="center"/>
    </xf>
    <xf numFmtId="21" fontId="59" fillId="0" borderId="39" xfId="18" applyNumberFormat="1" applyFont="1" applyFill="1" applyBorder="1" applyAlignment="1">
      <alignment horizontal="center" vertical="center"/>
      <protection/>
    </xf>
    <xf numFmtId="0" fontId="1" fillId="5" borderId="80" xfId="0" applyFont="1" applyFill="1" applyBorder="1" applyAlignment="1">
      <alignment horizontal="center" wrapText="1"/>
    </xf>
    <xf numFmtId="0" fontId="1" fillId="5" borderId="49" xfId="0" applyFont="1" applyFill="1" applyBorder="1" applyAlignment="1">
      <alignment horizontal="center" wrapText="1"/>
    </xf>
    <xf numFmtId="0" fontId="1" fillId="5" borderId="41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51" xfId="0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MARATON NA RATY DOBRODZIEŃ 2009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5375"/>
          <c:w val="0.966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I_ZIMNAR_2009_Dobrodzien!$H$76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I_ZIMNAR_2009_Dobrodzien!$I$76:$P$76</c:f>
              <c:numCache/>
            </c:numRef>
          </c:val>
        </c:ser>
        <c:ser>
          <c:idx val="1"/>
          <c:order val="1"/>
          <c:tx>
            <c:strRef>
              <c:f>I_ZIMNAR_2009_Dobrodzien!$H$77</c:f>
              <c:strCache>
                <c:ptCount val="1"/>
                <c:pt idx="0">
                  <c:v>w tym :        Kobiety (33)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I_ZIMNAR_2009_Dobrodzien!$I$77:$P$77</c:f>
              <c:numCache/>
            </c:numRef>
          </c:val>
        </c:ser>
        <c:ser>
          <c:idx val="2"/>
          <c:order val="2"/>
          <c:tx>
            <c:strRef>
              <c:f>I_ZIMNAR_2009_Dobrodzien!$H$81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I_ZIMNAR_2009_Dobrodzien!$I$81:$P$81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I_ZIMNAR_2009_Dobrodzien!$I$83:$P$83</c:f>
              <c:numCache/>
            </c:numRef>
          </c:val>
        </c:ser>
        <c:ser>
          <c:idx val="4"/>
          <c:order val="4"/>
          <c:tx>
            <c:strRef>
              <c:f>I_ZIMNAR_2009_Dobrodzien!$H$78</c:f>
              <c:strCache>
                <c:ptCount val="1"/>
                <c:pt idx="0">
                  <c:v>Nordic Walking (29)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I_ZIMNAR_2009_Dobrodzien!$I$78:$P$78</c:f>
              <c:numCache/>
            </c:numRef>
          </c:val>
        </c:ser>
        <c:axId val="14560060"/>
        <c:axId val="63931677"/>
      </c:barChart>
      <c:catAx>
        <c:axId val="145600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3931677"/>
        <c:crosses val="autoZero"/>
        <c:auto val="1"/>
        <c:lblOffset val="100"/>
        <c:noMultiLvlLbl val="0"/>
      </c:catAx>
      <c:valAx>
        <c:axId val="63931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4560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72"/>
          <c:w val="0.957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I_ZIMNAR_2009_Dobrodzien!$H$79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I_ZIMNAR_2009_Dobrodzien!$I$79:$P$79</c:f>
              <c:numCache/>
            </c:numRef>
          </c:val>
        </c:ser>
        <c:axId val="38514182"/>
        <c:axId val="11083319"/>
      </c:barChart>
      <c:catAx>
        <c:axId val="3851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11083319"/>
        <c:crosses val="autoZero"/>
        <c:auto val="1"/>
        <c:lblOffset val="100"/>
        <c:noMultiLvlLbl val="0"/>
      </c:catAx>
      <c:valAx>
        <c:axId val="11083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514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9"/>
          <c:w val="0.96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I_ZIMNAR_2009_Dobrodzien!$H$80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I_ZIMNAR_2009_Dobrodzien!$I$80:$P$80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2641008"/>
        <c:axId val="25333617"/>
      </c:barChart>
      <c:catAx>
        <c:axId val="32641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5333617"/>
        <c:crosses val="autoZero"/>
        <c:auto val="1"/>
        <c:lblOffset val="100"/>
        <c:noMultiLvlLbl val="0"/>
      </c:catAx>
      <c:valAx>
        <c:axId val="25333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2641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PÓŁMARATON NA RATY DOBRODZIEŃ 2009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375"/>
          <c:w val="0.9657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I_ZIPNAR_2009_Dobrodzien!$G$20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I_ZIPNAR_2009_Dobrodzien!$H$20:$O$20</c:f>
              <c:numCache/>
            </c:numRef>
          </c:val>
        </c:ser>
        <c:ser>
          <c:idx val="1"/>
          <c:order val="1"/>
          <c:tx>
            <c:strRef>
              <c:f>I_ZIPNAR_2009_Dobrodzien!$G$21</c:f>
              <c:strCache>
                <c:ptCount val="1"/>
                <c:pt idx="0">
                  <c:v>w tym :   Kobiety (3)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I_ZIPNAR_2009_Dobrodzien!$H$21:$O$21</c:f>
              <c:numCache/>
            </c:numRef>
          </c:val>
        </c:ser>
        <c:ser>
          <c:idx val="2"/>
          <c:order val="2"/>
          <c:tx>
            <c:strRef>
              <c:f>I_ZIPNAR_2009_Dobrodzien!$G$25</c:f>
              <c:strCache>
                <c:ptCount val="1"/>
                <c:pt idx="0">
                  <c:v>Debiutanci w półmaratonie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I_ZIPNAR_2009_Dobrodzien!$H$25:$O$25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I_ZIPNAR_2009_Dobrodzien!$H$27:$O$27</c:f>
              <c:numCache/>
            </c:numRef>
          </c:val>
        </c:ser>
        <c:ser>
          <c:idx val="4"/>
          <c:order val="4"/>
          <c:tx>
            <c:strRef>
              <c:f>I_ZIPNAR_2009_Dobrodzien!$G$22</c:f>
              <c:strCache>
                <c:ptCount val="1"/>
                <c:pt idx="0">
                  <c:v>Nordic Walking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I_ZIPNAR_2009_Dobrodzien!$H$22:$O$22</c:f>
              <c:numCache/>
            </c:numRef>
          </c:val>
        </c:ser>
        <c:axId val="26675962"/>
        <c:axId val="38757067"/>
      </c:barChart>
      <c:catAx>
        <c:axId val="266759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8757067"/>
        <c:crosses val="autoZero"/>
        <c:auto val="1"/>
        <c:lblOffset val="100"/>
        <c:noMultiLvlLbl val="0"/>
      </c:catAx>
      <c:valAx>
        <c:axId val="38757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6675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I_ZIPNAR_2009_Dobrodzien!$G$23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I_ZIPNAR_2009_Dobrodzien!$H$23:$O$23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3269284"/>
        <c:axId val="52314693"/>
      </c:barChart>
      <c:catAx>
        <c:axId val="13269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52314693"/>
        <c:crosses val="autoZero"/>
        <c:auto val="1"/>
        <c:lblOffset val="100"/>
        <c:noMultiLvlLbl val="0"/>
      </c:catAx>
      <c:valAx>
        <c:axId val="52314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PRZEBIEGNIĘTE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269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I_ZIPNAR_2009_Dobrodzien!$G$24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I_ZIPNAR_2009_Dobrodzien!$H$24:$O$24</c:f>
              <c:numCache/>
            </c:numRef>
          </c:val>
        </c:ser>
        <c:axId val="1070190"/>
        <c:axId val="9631711"/>
      </c:barChart>
      <c:catAx>
        <c:axId val="107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9631711"/>
        <c:crosses val="autoZero"/>
        <c:auto val="1"/>
        <c:lblOffset val="100"/>
        <c:noMultiLvlLbl val="0"/>
      </c:catAx>
      <c:valAx>
        <c:axId val="963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070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83</xdr:row>
      <xdr:rowOff>114300</xdr:rowOff>
    </xdr:from>
    <xdr:to>
      <xdr:col>32</xdr:col>
      <xdr:colOff>9525</xdr:colOff>
      <xdr:row>111</xdr:row>
      <xdr:rowOff>123825</xdr:rowOff>
    </xdr:to>
    <xdr:graphicFrame>
      <xdr:nvGraphicFramePr>
        <xdr:cNvPr id="1" name="Chart 127"/>
        <xdr:cNvGraphicFramePr/>
      </xdr:nvGraphicFramePr>
      <xdr:xfrm>
        <a:off x="57150" y="12715875"/>
        <a:ext cx="180022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113</xdr:row>
      <xdr:rowOff>19050</xdr:rowOff>
    </xdr:from>
    <xdr:to>
      <xdr:col>32</xdr:col>
      <xdr:colOff>28575</xdr:colOff>
      <xdr:row>140</xdr:row>
      <xdr:rowOff>0</xdr:rowOff>
    </xdr:to>
    <xdr:graphicFrame>
      <xdr:nvGraphicFramePr>
        <xdr:cNvPr id="2" name="Chart 128"/>
        <xdr:cNvGraphicFramePr/>
      </xdr:nvGraphicFramePr>
      <xdr:xfrm>
        <a:off x="0" y="17478375"/>
        <a:ext cx="180784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31</xdr:col>
      <xdr:colOff>361950</xdr:colOff>
      <xdr:row>169</xdr:row>
      <xdr:rowOff>9525</xdr:rowOff>
    </xdr:to>
    <xdr:graphicFrame>
      <xdr:nvGraphicFramePr>
        <xdr:cNvPr id="3" name="Chart 129"/>
        <xdr:cNvGraphicFramePr/>
      </xdr:nvGraphicFramePr>
      <xdr:xfrm>
        <a:off x="0" y="21993225"/>
        <a:ext cx="180308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27</xdr:row>
      <xdr:rowOff>114300</xdr:rowOff>
    </xdr:from>
    <xdr:to>
      <xdr:col>31</xdr:col>
      <xdr:colOff>9525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57150" y="4714875"/>
        <a:ext cx="174879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19050</xdr:rowOff>
    </xdr:from>
    <xdr:to>
      <xdr:col>31</xdr:col>
      <xdr:colOff>28575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0" y="9477375"/>
        <a:ext cx="175641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85</xdr:row>
      <xdr:rowOff>0</xdr:rowOff>
    </xdr:from>
    <xdr:to>
      <xdr:col>30</xdr:col>
      <xdr:colOff>361950</xdr:colOff>
      <xdr:row>113</xdr:row>
      <xdr:rowOff>9525</xdr:rowOff>
    </xdr:to>
    <xdr:graphicFrame>
      <xdr:nvGraphicFramePr>
        <xdr:cNvPr id="3" name="Chart 3"/>
        <xdr:cNvGraphicFramePr/>
      </xdr:nvGraphicFramePr>
      <xdr:xfrm>
        <a:off x="0" y="13992225"/>
        <a:ext cx="1751647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workbookViewId="0" topLeftCell="A17">
      <selection activeCell="C50" sqref="C50"/>
    </sheetView>
  </sheetViews>
  <sheetFormatPr defaultColWidth="9.00390625" defaultRowHeight="12.75"/>
  <cols>
    <col min="1" max="1" width="3.875" style="10" customWidth="1"/>
    <col min="2" max="2" width="5.875" style="10" customWidth="1"/>
    <col min="3" max="3" width="4.875" style="9" customWidth="1"/>
    <col min="4" max="4" width="19.375" style="10" customWidth="1"/>
    <col min="5" max="5" width="4.75390625" style="15" customWidth="1"/>
    <col min="6" max="6" width="6.375" style="10" customWidth="1"/>
    <col min="7" max="7" width="5.75390625" style="10" customWidth="1"/>
    <col min="8" max="8" width="7.25390625" style="9" customWidth="1"/>
    <col min="9" max="9" width="6.25390625" style="9" customWidth="1"/>
    <col min="10" max="10" width="19.625" style="10" customWidth="1"/>
    <col min="11" max="11" width="9.25390625" style="9" customWidth="1"/>
    <col min="12" max="12" width="4.125" style="9" customWidth="1"/>
    <col min="13" max="13" width="8.625" style="9" customWidth="1"/>
    <col min="14" max="24" width="9.125" style="108" customWidth="1"/>
    <col min="25" max="16384" width="9.125" style="10" customWidth="1"/>
  </cols>
  <sheetData>
    <row r="1" ht="15.75">
      <c r="A1" s="2" t="s">
        <v>64</v>
      </c>
    </row>
    <row r="2" spans="2:12" ht="17.25" customHeight="1" thickBot="1">
      <c r="B2" s="2"/>
      <c r="C2" s="4"/>
      <c r="D2" s="1"/>
      <c r="E2" s="14"/>
      <c r="F2" s="263" t="s">
        <v>148</v>
      </c>
      <c r="G2" s="1"/>
      <c r="H2" s="4"/>
      <c r="I2" s="4"/>
      <c r="J2" s="1"/>
      <c r="L2" s="4"/>
    </row>
    <row r="3" spans="1:24" s="13" customFormat="1" ht="26.25" customHeight="1" thickBot="1">
      <c r="A3" s="56"/>
      <c r="B3" s="2"/>
      <c r="C3" s="4"/>
      <c r="D3" s="1"/>
      <c r="E3" s="14"/>
      <c r="F3" s="263" t="s">
        <v>146</v>
      </c>
      <c r="G3" s="1"/>
      <c r="H3" s="4"/>
      <c r="I3" s="4"/>
      <c r="J3" s="1"/>
      <c r="K3" s="3" t="s">
        <v>9</v>
      </c>
      <c r="L3" s="5" t="s">
        <v>18</v>
      </c>
      <c r="M3" s="242" t="s">
        <v>46</v>
      </c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spans="1:13" ht="33.75" customHeight="1" thickBot="1">
      <c r="A4" s="80" t="s">
        <v>2</v>
      </c>
      <c r="B4" s="292" t="s">
        <v>153</v>
      </c>
      <c r="C4" s="81" t="s">
        <v>16</v>
      </c>
      <c r="D4" s="57" t="s">
        <v>39</v>
      </c>
      <c r="E4" s="84" t="s">
        <v>22</v>
      </c>
      <c r="F4" s="85" t="s">
        <v>144</v>
      </c>
      <c r="G4" s="57" t="s">
        <v>5</v>
      </c>
      <c r="H4" s="86" t="s">
        <v>0</v>
      </c>
      <c r="I4" s="227" t="s">
        <v>17</v>
      </c>
      <c r="J4" s="85" t="s">
        <v>1</v>
      </c>
      <c r="K4" s="6" t="s">
        <v>3</v>
      </c>
      <c r="L4" s="87" t="s">
        <v>19</v>
      </c>
      <c r="M4" s="228" t="s">
        <v>4</v>
      </c>
    </row>
    <row r="5" spans="1:13" ht="11.25" customHeight="1">
      <c r="A5" s="145">
        <v>1</v>
      </c>
      <c r="B5" s="289">
        <v>1</v>
      </c>
      <c r="C5" s="146">
        <v>58</v>
      </c>
      <c r="D5" s="147" t="s">
        <v>142</v>
      </c>
      <c r="E5" s="148">
        <v>1</v>
      </c>
      <c r="F5" s="149" t="s">
        <v>145</v>
      </c>
      <c r="G5" s="150" t="s">
        <v>58</v>
      </c>
      <c r="H5" s="150">
        <v>1985</v>
      </c>
      <c r="I5" s="137" t="s">
        <v>155</v>
      </c>
      <c r="J5" s="151" t="s">
        <v>69</v>
      </c>
      <c r="K5" s="155">
        <v>0.014710648148148148</v>
      </c>
      <c r="L5" s="153">
        <v>6</v>
      </c>
      <c r="M5" s="154">
        <v>0.0024517746913580245</v>
      </c>
    </row>
    <row r="6" spans="1:13" ht="11.25" customHeight="1">
      <c r="A6" s="163">
        <v>2</v>
      </c>
      <c r="B6" s="303">
        <v>2</v>
      </c>
      <c r="C6" s="164">
        <v>6</v>
      </c>
      <c r="D6" s="165" t="s">
        <v>82</v>
      </c>
      <c r="E6" s="166">
        <v>2</v>
      </c>
      <c r="F6" s="167" t="s">
        <v>145</v>
      </c>
      <c r="G6" s="168" t="s">
        <v>58</v>
      </c>
      <c r="H6" s="168">
        <v>1982</v>
      </c>
      <c r="I6" s="169" t="s">
        <v>155</v>
      </c>
      <c r="J6" s="170" t="s">
        <v>83</v>
      </c>
      <c r="K6" s="155">
        <v>0.015127314814814816</v>
      </c>
      <c r="L6" s="171">
        <v>6</v>
      </c>
      <c r="M6" s="158">
        <v>0.0025212191358024694</v>
      </c>
    </row>
    <row r="7" spans="1:13" ht="11.25" customHeight="1">
      <c r="A7" s="163">
        <v>3</v>
      </c>
      <c r="B7" s="303">
        <v>3</v>
      </c>
      <c r="C7" s="179">
        <v>34</v>
      </c>
      <c r="D7" s="135" t="s">
        <v>107</v>
      </c>
      <c r="E7" s="134">
        <v>3</v>
      </c>
      <c r="F7" s="167" t="s">
        <v>145</v>
      </c>
      <c r="G7" s="168" t="s">
        <v>58</v>
      </c>
      <c r="H7" s="137">
        <v>1993</v>
      </c>
      <c r="I7" s="138" t="s">
        <v>156</v>
      </c>
      <c r="J7" s="139" t="s">
        <v>69</v>
      </c>
      <c r="K7" s="155">
        <v>0.016689814814814817</v>
      </c>
      <c r="L7" s="171">
        <v>6</v>
      </c>
      <c r="M7" s="158">
        <v>0.002781635802469136</v>
      </c>
    </row>
    <row r="8" spans="1:13" ht="11.25" customHeight="1">
      <c r="A8" s="163">
        <v>4</v>
      </c>
      <c r="B8" s="303">
        <v>4</v>
      </c>
      <c r="C8" s="179">
        <v>32</v>
      </c>
      <c r="D8" s="135" t="s">
        <v>65</v>
      </c>
      <c r="E8" s="134">
        <v>4</v>
      </c>
      <c r="F8" s="167" t="s">
        <v>145</v>
      </c>
      <c r="G8" s="168" t="s">
        <v>58</v>
      </c>
      <c r="H8" s="137">
        <v>1965</v>
      </c>
      <c r="I8" s="240" t="s">
        <v>157</v>
      </c>
      <c r="J8" s="139" t="s">
        <v>69</v>
      </c>
      <c r="K8" s="155">
        <v>0.016840277777777777</v>
      </c>
      <c r="L8" s="171">
        <v>6</v>
      </c>
      <c r="M8" s="158">
        <v>0.0028067129629629627</v>
      </c>
    </row>
    <row r="9" spans="1:13" ht="11.25" customHeight="1">
      <c r="A9" s="163">
        <v>5</v>
      </c>
      <c r="B9" s="303">
        <v>5</v>
      </c>
      <c r="C9" s="179">
        <v>57</v>
      </c>
      <c r="D9" s="135" t="s">
        <v>141</v>
      </c>
      <c r="E9" s="134">
        <v>5</v>
      </c>
      <c r="F9" s="167" t="s">
        <v>145</v>
      </c>
      <c r="G9" s="168" t="s">
        <v>58</v>
      </c>
      <c r="H9" s="137">
        <v>1955</v>
      </c>
      <c r="I9" s="138" t="s">
        <v>160</v>
      </c>
      <c r="J9" s="139" t="s">
        <v>69</v>
      </c>
      <c r="K9" s="155">
        <v>0.017256944444444446</v>
      </c>
      <c r="L9" s="171">
        <v>6</v>
      </c>
      <c r="M9" s="158">
        <v>0.0028761574074074076</v>
      </c>
    </row>
    <row r="10" spans="1:13" ht="11.25" customHeight="1">
      <c r="A10" s="163">
        <v>6</v>
      </c>
      <c r="B10" s="303">
        <v>6</v>
      </c>
      <c r="C10" s="179">
        <v>30</v>
      </c>
      <c r="D10" s="135" t="s">
        <v>67</v>
      </c>
      <c r="E10" s="134">
        <v>6</v>
      </c>
      <c r="F10" s="167" t="s">
        <v>145</v>
      </c>
      <c r="G10" s="168" t="s">
        <v>72</v>
      </c>
      <c r="H10" s="137">
        <v>1983</v>
      </c>
      <c r="I10" s="138" t="s">
        <v>158</v>
      </c>
      <c r="J10" s="139" t="s">
        <v>69</v>
      </c>
      <c r="K10" s="155">
        <v>0.01726851851851852</v>
      </c>
      <c r="L10" s="171">
        <v>6</v>
      </c>
      <c r="M10" s="158">
        <v>0.0028780864197530866</v>
      </c>
    </row>
    <row r="11" spans="1:13" ht="11.25" customHeight="1">
      <c r="A11" s="163">
        <v>7</v>
      </c>
      <c r="B11" s="303">
        <v>7</v>
      </c>
      <c r="C11" s="179">
        <v>45</v>
      </c>
      <c r="D11" s="135" t="s">
        <v>125</v>
      </c>
      <c r="E11" s="134">
        <v>7</v>
      </c>
      <c r="F11" s="167" t="s">
        <v>145</v>
      </c>
      <c r="G11" s="168" t="s">
        <v>58</v>
      </c>
      <c r="H11" s="137">
        <v>1970</v>
      </c>
      <c r="I11" s="138" t="s">
        <v>159</v>
      </c>
      <c r="J11" s="139" t="s">
        <v>129</v>
      </c>
      <c r="K11" s="155">
        <v>0.017592592592592594</v>
      </c>
      <c r="L11" s="171">
        <v>6</v>
      </c>
      <c r="M11" s="158">
        <v>0.002932098765432099</v>
      </c>
    </row>
    <row r="12" spans="1:13" ht="11.25" customHeight="1">
      <c r="A12" s="163">
        <v>8</v>
      </c>
      <c r="B12" s="303">
        <v>8</v>
      </c>
      <c r="C12" s="179">
        <v>33</v>
      </c>
      <c r="D12" s="135" t="s">
        <v>106</v>
      </c>
      <c r="E12" s="134">
        <v>8</v>
      </c>
      <c r="F12" s="167" t="s">
        <v>145</v>
      </c>
      <c r="G12" s="168" t="s">
        <v>58</v>
      </c>
      <c r="H12" s="137">
        <v>1992</v>
      </c>
      <c r="I12" s="138" t="s">
        <v>156</v>
      </c>
      <c r="J12" s="139" t="s">
        <v>69</v>
      </c>
      <c r="K12" s="155">
        <v>0.018425925925925925</v>
      </c>
      <c r="L12" s="171">
        <v>6</v>
      </c>
      <c r="M12" s="158">
        <v>0.0030709876543209874</v>
      </c>
    </row>
    <row r="13" spans="1:13" ht="11.25" customHeight="1">
      <c r="A13" s="163">
        <v>9</v>
      </c>
      <c r="B13" s="303">
        <v>9</v>
      </c>
      <c r="C13" s="179">
        <v>31</v>
      </c>
      <c r="D13" s="135" t="s">
        <v>66</v>
      </c>
      <c r="E13" s="134">
        <v>9</v>
      </c>
      <c r="F13" s="167" t="s">
        <v>145</v>
      </c>
      <c r="G13" s="168" t="s">
        <v>58</v>
      </c>
      <c r="H13" s="137">
        <v>1970</v>
      </c>
      <c r="I13" s="138" t="s">
        <v>159</v>
      </c>
      <c r="J13" s="139" t="s">
        <v>69</v>
      </c>
      <c r="K13" s="155">
        <v>0.018657407407407407</v>
      </c>
      <c r="L13" s="171">
        <v>6</v>
      </c>
      <c r="M13" s="158">
        <v>0.003109567901234568</v>
      </c>
    </row>
    <row r="14" spans="1:13" ht="11.25" customHeight="1">
      <c r="A14" s="163">
        <v>10</v>
      </c>
      <c r="B14" s="303">
        <v>10</v>
      </c>
      <c r="C14" s="179">
        <v>29</v>
      </c>
      <c r="D14" s="135" t="s">
        <v>104</v>
      </c>
      <c r="E14" s="134">
        <v>10</v>
      </c>
      <c r="F14" s="167" t="s">
        <v>145</v>
      </c>
      <c r="G14" s="168" t="s">
        <v>58</v>
      </c>
      <c r="H14" s="137">
        <v>1981</v>
      </c>
      <c r="I14" s="138" t="s">
        <v>155</v>
      </c>
      <c r="J14" s="139" t="s">
        <v>71</v>
      </c>
      <c r="K14" s="155">
        <v>0.018796296296296297</v>
      </c>
      <c r="L14" s="171">
        <v>6</v>
      </c>
      <c r="M14" s="158">
        <v>0.003132716049382716</v>
      </c>
    </row>
    <row r="15" spans="1:13" ht="11.25" customHeight="1">
      <c r="A15" s="163">
        <v>11</v>
      </c>
      <c r="B15" s="303">
        <v>11</v>
      </c>
      <c r="C15" s="179">
        <v>40</v>
      </c>
      <c r="D15" s="135" t="s">
        <v>119</v>
      </c>
      <c r="E15" s="134">
        <v>11</v>
      </c>
      <c r="F15" s="167" t="s">
        <v>145</v>
      </c>
      <c r="G15" s="168" t="s">
        <v>58</v>
      </c>
      <c r="H15" s="137">
        <v>1978</v>
      </c>
      <c r="I15" s="138" t="s">
        <v>159</v>
      </c>
      <c r="J15" s="139" t="s">
        <v>71</v>
      </c>
      <c r="K15" s="155">
        <v>0.01943287037037037</v>
      </c>
      <c r="L15" s="171">
        <v>6</v>
      </c>
      <c r="M15" s="158">
        <v>0.003238811728395062</v>
      </c>
    </row>
    <row r="16" spans="1:13" ht="11.25" customHeight="1">
      <c r="A16" s="163">
        <v>12</v>
      </c>
      <c r="B16" s="303">
        <v>12</v>
      </c>
      <c r="C16" s="179">
        <v>43</v>
      </c>
      <c r="D16" s="135" t="s">
        <v>123</v>
      </c>
      <c r="E16" s="134">
        <v>12</v>
      </c>
      <c r="F16" s="167" t="s">
        <v>145</v>
      </c>
      <c r="G16" s="168" t="s">
        <v>58</v>
      </c>
      <c r="H16" s="137">
        <v>1960</v>
      </c>
      <c r="I16" s="138" t="s">
        <v>157</v>
      </c>
      <c r="J16" s="139" t="s">
        <v>69</v>
      </c>
      <c r="K16" s="155">
        <v>0.01962962962962963</v>
      </c>
      <c r="L16" s="171">
        <v>6</v>
      </c>
      <c r="M16" s="158">
        <v>0.003271604938271605</v>
      </c>
    </row>
    <row r="17" spans="1:13" ht="11.25" customHeight="1">
      <c r="A17" s="163">
        <v>13</v>
      </c>
      <c r="B17" s="303">
        <v>13</v>
      </c>
      <c r="C17" s="179">
        <v>23</v>
      </c>
      <c r="D17" s="135" t="s">
        <v>122</v>
      </c>
      <c r="E17" s="134">
        <v>13</v>
      </c>
      <c r="F17" s="167" t="s">
        <v>145</v>
      </c>
      <c r="G17" s="168" t="s">
        <v>58</v>
      </c>
      <c r="H17" s="137">
        <v>1977</v>
      </c>
      <c r="I17" s="138" t="s">
        <v>159</v>
      </c>
      <c r="J17" s="237" t="s">
        <v>98</v>
      </c>
      <c r="K17" s="155">
        <v>0.02011574074074074</v>
      </c>
      <c r="L17" s="171">
        <v>6</v>
      </c>
      <c r="M17" s="158">
        <v>0.0033526234567901234</v>
      </c>
    </row>
    <row r="18" spans="1:13" ht="11.25" customHeight="1">
      <c r="A18" s="163">
        <v>14</v>
      </c>
      <c r="B18" s="303">
        <v>14</v>
      </c>
      <c r="C18" s="179">
        <v>35</v>
      </c>
      <c r="D18" s="135" t="s">
        <v>108</v>
      </c>
      <c r="E18" s="134">
        <v>14</v>
      </c>
      <c r="F18" s="167" t="s">
        <v>145</v>
      </c>
      <c r="G18" s="168" t="s">
        <v>58</v>
      </c>
      <c r="H18" s="137">
        <v>1958</v>
      </c>
      <c r="I18" s="138" t="s">
        <v>160</v>
      </c>
      <c r="J18" s="139" t="s">
        <v>69</v>
      </c>
      <c r="K18" s="155">
        <v>0.02025462962962963</v>
      </c>
      <c r="L18" s="171">
        <v>6</v>
      </c>
      <c r="M18" s="158">
        <v>0.0033757716049382714</v>
      </c>
    </row>
    <row r="19" spans="1:13" ht="11.25" customHeight="1">
      <c r="A19" s="163">
        <v>15</v>
      </c>
      <c r="B19" s="303">
        <v>15</v>
      </c>
      <c r="C19" s="179">
        <v>48</v>
      </c>
      <c r="D19" s="135" t="s">
        <v>130</v>
      </c>
      <c r="E19" s="134">
        <v>15</v>
      </c>
      <c r="F19" s="167" t="s">
        <v>145</v>
      </c>
      <c r="G19" s="168" t="s">
        <v>72</v>
      </c>
      <c r="H19" s="137">
        <v>1986</v>
      </c>
      <c r="I19" s="138" t="s">
        <v>158</v>
      </c>
      <c r="J19" s="139" t="s">
        <v>131</v>
      </c>
      <c r="K19" s="155">
        <v>0.020625</v>
      </c>
      <c r="L19" s="171">
        <v>6</v>
      </c>
      <c r="M19" s="158">
        <v>0.0034375</v>
      </c>
    </row>
    <row r="20" spans="1:13" ht="11.25" customHeight="1">
      <c r="A20" s="163">
        <v>16</v>
      </c>
      <c r="B20" s="303">
        <v>16</v>
      </c>
      <c r="C20" s="179">
        <v>2</v>
      </c>
      <c r="D20" s="135" t="s">
        <v>73</v>
      </c>
      <c r="E20" s="134">
        <v>16</v>
      </c>
      <c r="F20" s="167" t="s">
        <v>145</v>
      </c>
      <c r="G20" s="168" t="s">
        <v>58</v>
      </c>
      <c r="H20" s="137">
        <v>1949</v>
      </c>
      <c r="I20" s="138" t="s">
        <v>161</v>
      </c>
      <c r="J20" s="139" t="s">
        <v>69</v>
      </c>
      <c r="K20" s="155">
        <v>0.020787037037037038</v>
      </c>
      <c r="L20" s="171">
        <v>6</v>
      </c>
      <c r="M20" s="158">
        <v>0.003464506172839506</v>
      </c>
    </row>
    <row r="21" spans="1:13" ht="11.25" customHeight="1">
      <c r="A21" s="163">
        <v>17</v>
      </c>
      <c r="B21" s="303">
        <v>17</v>
      </c>
      <c r="C21" s="179">
        <v>13</v>
      </c>
      <c r="D21" s="135" t="s">
        <v>70</v>
      </c>
      <c r="E21" s="134">
        <v>17</v>
      </c>
      <c r="F21" s="167" t="s">
        <v>145</v>
      </c>
      <c r="G21" s="168" t="s">
        <v>58</v>
      </c>
      <c r="H21" s="137">
        <v>1952</v>
      </c>
      <c r="I21" s="138" t="s">
        <v>160</v>
      </c>
      <c r="J21" s="139" t="s">
        <v>69</v>
      </c>
      <c r="K21" s="155">
        <v>0.020787037037037038</v>
      </c>
      <c r="L21" s="171">
        <v>6</v>
      </c>
      <c r="M21" s="158">
        <v>0.003464506172839506</v>
      </c>
    </row>
    <row r="22" spans="1:13" ht="11.25" customHeight="1">
      <c r="A22" s="163">
        <v>18</v>
      </c>
      <c r="B22" s="303">
        <v>18</v>
      </c>
      <c r="C22" s="179">
        <v>7</v>
      </c>
      <c r="D22" s="135" t="s">
        <v>84</v>
      </c>
      <c r="E22" s="134">
        <v>18</v>
      </c>
      <c r="F22" s="167" t="s">
        <v>145</v>
      </c>
      <c r="G22" s="168" t="s">
        <v>58</v>
      </c>
      <c r="H22" s="137">
        <v>1962</v>
      </c>
      <c r="I22" s="138" t="s">
        <v>157</v>
      </c>
      <c r="J22" s="139" t="s">
        <v>71</v>
      </c>
      <c r="K22" s="155">
        <v>0.021238425925925924</v>
      </c>
      <c r="L22" s="171">
        <v>6</v>
      </c>
      <c r="M22" s="158">
        <v>0.0035397376543209874</v>
      </c>
    </row>
    <row r="23" spans="1:13" ht="11.25" customHeight="1">
      <c r="A23" s="163">
        <v>19</v>
      </c>
      <c r="B23" s="303">
        <v>19</v>
      </c>
      <c r="C23" s="179">
        <v>4</v>
      </c>
      <c r="D23" s="135" t="s">
        <v>78</v>
      </c>
      <c r="E23" s="134">
        <v>19</v>
      </c>
      <c r="F23" s="167" t="s">
        <v>145</v>
      </c>
      <c r="G23" s="168" t="s">
        <v>72</v>
      </c>
      <c r="H23" s="137">
        <v>1983</v>
      </c>
      <c r="I23" s="138" t="s">
        <v>158</v>
      </c>
      <c r="J23" s="139" t="s">
        <v>79</v>
      </c>
      <c r="K23" s="155">
        <v>0.021354166666666664</v>
      </c>
      <c r="L23" s="171">
        <v>6</v>
      </c>
      <c r="M23" s="158">
        <v>0.0035590277777777773</v>
      </c>
    </row>
    <row r="24" spans="1:13" ht="11.25" customHeight="1">
      <c r="A24" s="163">
        <v>20</v>
      </c>
      <c r="B24" s="303">
        <v>20</v>
      </c>
      <c r="C24" s="179">
        <v>47</v>
      </c>
      <c r="D24" s="135" t="s">
        <v>127</v>
      </c>
      <c r="E24" s="134">
        <v>20</v>
      </c>
      <c r="F24" s="167" t="s">
        <v>145</v>
      </c>
      <c r="G24" s="168" t="s">
        <v>58</v>
      </c>
      <c r="H24" s="137">
        <v>1961</v>
      </c>
      <c r="I24" s="138" t="s">
        <v>157</v>
      </c>
      <c r="J24" s="139" t="s">
        <v>128</v>
      </c>
      <c r="K24" s="155">
        <v>0.021967592592592594</v>
      </c>
      <c r="L24" s="171">
        <v>6</v>
      </c>
      <c r="M24" s="158">
        <v>0.0036612654320987655</v>
      </c>
    </row>
    <row r="25" spans="1:13" ht="11.25" customHeight="1">
      <c r="A25" s="163">
        <v>21</v>
      </c>
      <c r="B25" s="303">
        <v>21</v>
      </c>
      <c r="C25" s="179">
        <v>1</v>
      </c>
      <c r="D25" s="135" t="s">
        <v>74</v>
      </c>
      <c r="E25" s="134">
        <v>21</v>
      </c>
      <c r="F25" s="167" t="s">
        <v>145</v>
      </c>
      <c r="G25" s="168" t="s">
        <v>58</v>
      </c>
      <c r="H25" s="137">
        <v>1981</v>
      </c>
      <c r="I25" s="138" t="s">
        <v>155</v>
      </c>
      <c r="J25" s="139" t="s">
        <v>75</v>
      </c>
      <c r="K25" s="155">
        <v>0.022407407407407407</v>
      </c>
      <c r="L25" s="171">
        <v>6</v>
      </c>
      <c r="M25" s="158">
        <v>0.0037345679012345677</v>
      </c>
    </row>
    <row r="26" spans="1:13" ht="11.25" customHeight="1">
      <c r="A26" s="163">
        <v>22</v>
      </c>
      <c r="B26" s="303">
        <v>22</v>
      </c>
      <c r="C26" s="179">
        <v>8</v>
      </c>
      <c r="D26" s="135" t="s">
        <v>85</v>
      </c>
      <c r="E26" s="134">
        <v>22</v>
      </c>
      <c r="F26" s="167" t="s">
        <v>145</v>
      </c>
      <c r="G26" s="168" t="s">
        <v>58</v>
      </c>
      <c r="H26" s="137">
        <v>1959</v>
      </c>
      <c r="I26" s="138" t="s">
        <v>160</v>
      </c>
      <c r="J26" s="139" t="s">
        <v>71</v>
      </c>
      <c r="K26" s="155">
        <v>0.022581018518518518</v>
      </c>
      <c r="L26" s="171">
        <v>6</v>
      </c>
      <c r="M26" s="158">
        <v>0.003763503086419753</v>
      </c>
    </row>
    <row r="27" spans="1:13" ht="11.25" customHeight="1" thickBot="1">
      <c r="A27" s="293">
        <v>23</v>
      </c>
      <c r="B27" s="387">
        <v>23</v>
      </c>
      <c r="C27" s="294">
        <v>10</v>
      </c>
      <c r="D27" s="199" t="s">
        <v>81</v>
      </c>
      <c r="E27" s="295">
        <v>23</v>
      </c>
      <c r="F27" s="198" t="s">
        <v>145</v>
      </c>
      <c r="G27" s="200" t="s">
        <v>58</v>
      </c>
      <c r="H27" s="297">
        <v>1976</v>
      </c>
      <c r="I27" s="298" t="s">
        <v>159</v>
      </c>
      <c r="J27" s="299" t="s">
        <v>71</v>
      </c>
      <c r="K27" s="206">
        <v>0.023819444444444445</v>
      </c>
      <c r="L27" s="204">
        <v>6</v>
      </c>
      <c r="M27" s="205">
        <v>0.003969907407407407</v>
      </c>
    </row>
    <row r="28" spans="1:24" s="327" customFormat="1" ht="11.25" customHeight="1">
      <c r="A28" s="305">
        <v>29</v>
      </c>
      <c r="B28" s="306">
        <v>1</v>
      </c>
      <c r="C28" s="307">
        <v>16</v>
      </c>
      <c r="D28" s="308" t="s">
        <v>91</v>
      </c>
      <c r="E28" s="313">
        <v>24</v>
      </c>
      <c r="F28" s="314" t="s">
        <v>152</v>
      </c>
      <c r="G28" s="315" t="s">
        <v>58</v>
      </c>
      <c r="H28" s="315">
        <v>1950</v>
      </c>
      <c r="I28" s="316" t="s">
        <v>160</v>
      </c>
      <c r="J28" s="317" t="s">
        <v>71</v>
      </c>
      <c r="K28" s="320">
        <v>0.03877314814814815</v>
      </c>
      <c r="L28" s="318">
        <v>6</v>
      </c>
      <c r="M28" s="319">
        <v>0.006462191358024691</v>
      </c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</row>
    <row r="29" spans="1:24" s="327" customFormat="1" ht="11.25" customHeight="1">
      <c r="A29" s="305">
        <v>30</v>
      </c>
      <c r="B29" s="306">
        <v>2</v>
      </c>
      <c r="C29" s="328">
        <v>15</v>
      </c>
      <c r="D29" s="329" t="s">
        <v>89</v>
      </c>
      <c r="E29" s="330">
        <v>25</v>
      </c>
      <c r="F29" s="314" t="s">
        <v>152</v>
      </c>
      <c r="G29" s="315" t="s">
        <v>72</v>
      </c>
      <c r="H29" s="332">
        <v>1980</v>
      </c>
      <c r="I29" s="333" t="s">
        <v>158</v>
      </c>
      <c r="J29" s="334" t="s">
        <v>71</v>
      </c>
      <c r="K29" s="335">
        <v>0.0390162037037037</v>
      </c>
      <c r="L29" s="318">
        <v>6</v>
      </c>
      <c r="M29" s="319">
        <v>0.00650270061728395</v>
      </c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</row>
    <row r="30" spans="1:24" s="327" customFormat="1" ht="11.25" customHeight="1">
      <c r="A30" s="305">
        <v>31</v>
      </c>
      <c r="B30" s="306">
        <v>3</v>
      </c>
      <c r="C30" s="328">
        <v>44</v>
      </c>
      <c r="D30" s="329" t="s">
        <v>124</v>
      </c>
      <c r="E30" s="330">
        <v>26</v>
      </c>
      <c r="F30" s="314" t="s">
        <v>152</v>
      </c>
      <c r="G30" s="315" t="s">
        <v>72</v>
      </c>
      <c r="H30" s="332">
        <v>1982</v>
      </c>
      <c r="I30" s="333" t="s">
        <v>158</v>
      </c>
      <c r="J30" s="334" t="s">
        <v>71</v>
      </c>
      <c r="K30" s="335">
        <v>0.03903935185185185</v>
      </c>
      <c r="L30" s="318">
        <v>6</v>
      </c>
      <c r="M30" s="319">
        <v>0.006506558641975309</v>
      </c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</row>
    <row r="31" spans="1:24" s="327" customFormat="1" ht="11.25" customHeight="1">
      <c r="A31" s="305">
        <v>32</v>
      </c>
      <c r="B31" s="306">
        <v>4</v>
      </c>
      <c r="C31" s="328">
        <v>54</v>
      </c>
      <c r="D31" s="329" t="s">
        <v>139</v>
      </c>
      <c r="E31" s="330">
        <v>27</v>
      </c>
      <c r="F31" s="314" t="s">
        <v>152</v>
      </c>
      <c r="G31" s="315" t="s">
        <v>72</v>
      </c>
      <c r="H31" s="332">
        <v>1962</v>
      </c>
      <c r="I31" s="333" t="s">
        <v>163</v>
      </c>
      <c r="J31" s="334" t="s">
        <v>71</v>
      </c>
      <c r="K31" s="335">
        <v>0.03903935185185185</v>
      </c>
      <c r="L31" s="318">
        <v>6</v>
      </c>
      <c r="M31" s="319">
        <v>0.006506558641975309</v>
      </c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</row>
    <row r="32" spans="1:24" s="327" customFormat="1" ht="11.25" customHeight="1">
      <c r="A32" s="305">
        <v>33</v>
      </c>
      <c r="B32" s="306">
        <v>5</v>
      </c>
      <c r="C32" s="328">
        <v>5</v>
      </c>
      <c r="D32" s="329" t="s">
        <v>80</v>
      </c>
      <c r="E32" s="330">
        <v>28</v>
      </c>
      <c r="F32" s="314" t="s">
        <v>152</v>
      </c>
      <c r="G32" s="315" t="s">
        <v>72</v>
      </c>
      <c r="H32" s="332">
        <v>1954</v>
      </c>
      <c r="I32" s="333" t="s">
        <v>162</v>
      </c>
      <c r="J32" s="334" t="s">
        <v>71</v>
      </c>
      <c r="K32" s="335">
        <v>0.039074074074074074</v>
      </c>
      <c r="L32" s="318">
        <v>6</v>
      </c>
      <c r="M32" s="319">
        <v>0.006512345679012346</v>
      </c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</row>
    <row r="33" spans="1:24" s="327" customFormat="1" ht="11.25" customHeight="1">
      <c r="A33" s="305">
        <v>34</v>
      </c>
      <c r="B33" s="306">
        <v>6</v>
      </c>
      <c r="C33" s="328">
        <v>50</v>
      </c>
      <c r="D33" s="329" t="s">
        <v>133</v>
      </c>
      <c r="E33" s="330">
        <v>29</v>
      </c>
      <c r="F33" s="314" t="s">
        <v>152</v>
      </c>
      <c r="G33" s="315" t="s">
        <v>72</v>
      </c>
      <c r="H33" s="332">
        <v>1982</v>
      </c>
      <c r="I33" s="333" t="s">
        <v>158</v>
      </c>
      <c r="J33" s="334" t="s">
        <v>71</v>
      </c>
      <c r="K33" s="335">
        <v>0.040810185185185185</v>
      </c>
      <c r="L33" s="318">
        <v>6</v>
      </c>
      <c r="M33" s="319">
        <v>0.006801697530864198</v>
      </c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</row>
    <row r="34" spans="1:24" s="327" customFormat="1" ht="11.25" customHeight="1">
      <c r="A34" s="305">
        <v>35</v>
      </c>
      <c r="B34" s="306">
        <v>7</v>
      </c>
      <c r="C34" s="328">
        <v>12</v>
      </c>
      <c r="D34" s="329" t="s">
        <v>88</v>
      </c>
      <c r="E34" s="330">
        <v>30</v>
      </c>
      <c r="F34" s="314" t="s">
        <v>152</v>
      </c>
      <c r="G34" s="315" t="s">
        <v>58</v>
      </c>
      <c r="H34" s="332">
        <v>1958</v>
      </c>
      <c r="I34" s="333" t="s">
        <v>160</v>
      </c>
      <c r="J34" s="334" t="s">
        <v>87</v>
      </c>
      <c r="K34" s="335">
        <v>0.04099537037037037</v>
      </c>
      <c r="L34" s="318">
        <v>6</v>
      </c>
      <c r="M34" s="319">
        <v>0.006832561728395061</v>
      </c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</row>
    <row r="35" spans="1:24" s="327" customFormat="1" ht="11.25" customHeight="1">
      <c r="A35" s="305">
        <v>36</v>
      </c>
      <c r="B35" s="306">
        <v>8</v>
      </c>
      <c r="C35" s="328">
        <v>55</v>
      </c>
      <c r="D35" s="329" t="s">
        <v>140</v>
      </c>
      <c r="E35" s="330">
        <v>31</v>
      </c>
      <c r="F35" s="314" t="s">
        <v>152</v>
      </c>
      <c r="G35" s="315" t="s">
        <v>72</v>
      </c>
      <c r="H35" s="332">
        <v>1953</v>
      </c>
      <c r="I35" s="333" t="s">
        <v>162</v>
      </c>
      <c r="J35" s="334" t="s">
        <v>87</v>
      </c>
      <c r="K35" s="335">
        <v>0.04099537037037037</v>
      </c>
      <c r="L35" s="318">
        <v>6</v>
      </c>
      <c r="M35" s="319">
        <v>0.006832561728395061</v>
      </c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</row>
    <row r="36" spans="1:24" s="327" customFormat="1" ht="11.25" customHeight="1">
      <c r="A36" s="305">
        <v>37</v>
      </c>
      <c r="B36" s="306">
        <v>9</v>
      </c>
      <c r="C36" s="328">
        <v>14</v>
      </c>
      <c r="D36" s="329" t="s">
        <v>90</v>
      </c>
      <c r="E36" s="330">
        <v>32</v>
      </c>
      <c r="F36" s="314" t="s">
        <v>152</v>
      </c>
      <c r="G36" s="315" t="s">
        <v>72</v>
      </c>
      <c r="H36" s="332">
        <v>1955</v>
      </c>
      <c r="I36" s="333" t="s">
        <v>162</v>
      </c>
      <c r="J36" s="334" t="s">
        <v>71</v>
      </c>
      <c r="K36" s="340">
        <v>0.04313657407407407</v>
      </c>
      <c r="L36" s="318">
        <v>6</v>
      </c>
      <c r="M36" s="319">
        <v>0.007189429012345678</v>
      </c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</row>
    <row r="37" spans="1:24" s="327" customFormat="1" ht="11.25" customHeight="1">
      <c r="A37" s="305">
        <v>38</v>
      </c>
      <c r="B37" s="306">
        <v>10</v>
      </c>
      <c r="C37" s="328">
        <v>53</v>
      </c>
      <c r="D37" s="329" t="s">
        <v>138</v>
      </c>
      <c r="E37" s="330">
        <v>33</v>
      </c>
      <c r="F37" s="314" t="s">
        <v>152</v>
      </c>
      <c r="G37" s="315" t="s">
        <v>72</v>
      </c>
      <c r="H37" s="332">
        <v>1965</v>
      </c>
      <c r="I37" s="333" t="s">
        <v>163</v>
      </c>
      <c r="J37" s="334" t="s">
        <v>71</v>
      </c>
      <c r="K37" s="335">
        <v>0.04313657407407407</v>
      </c>
      <c r="L37" s="318">
        <v>6</v>
      </c>
      <c r="M37" s="319">
        <v>0.007189429012345678</v>
      </c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</row>
    <row r="38" spans="1:24" s="327" customFormat="1" ht="11.25" customHeight="1">
      <c r="A38" s="305">
        <v>39</v>
      </c>
      <c r="B38" s="306">
        <v>11</v>
      </c>
      <c r="C38" s="328">
        <v>41</v>
      </c>
      <c r="D38" s="329" t="s">
        <v>117</v>
      </c>
      <c r="E38" s="330">
        <v>34</v>
      </c>
      <c r="F38" s="314" t="s">
        <v>152</v>
      </c>
      <c r="G38" s="315" t="s">
        <v>72</v>
      </c>
      <c r="H38" s="332">
        <v>1950</v>
      </c>
      <c r="I38" s="333" t="s">
        <v>162</v>
      </c>
      <c r="J38" s="334" t="s">
        <v>71</v>
      </c>
      <c r="K38" s="335">
        <v>0.04329861111111111</v>
      </c>
      <c r="L38" s="318">
        <v>6</v>
      </c>
      <c r="M38" s="319">
        <v>0.007216435185185184</v>
      </c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</row>
    <row r="39" spans="1:24" s="327" customFormat="1" ht="11.25" customHeight="1">
      <c r="A39" s="305">
        <v>40</v>
      </c>
      <c r="B39" s="306">
        <v>12</v>
      </c>
      <c r="C39" s="328">
        <v>49</v>
      </c>
      <c r="D39" s="329" t="s">
        <v>132</v>
      </c>
      <c r="E39" s="330">
        <v>35</v>
      </c>
      <c r="F39" s="314" t="s">
        <v>152</v>
      </c>
      <c r="G39" s="315" t="s">
        <v>72</v>
      </c>
      <c r="H39" s="332">
        <v>1970</v>
      </c>
      <c r="I39" s="333" t="s">
        <v>163</v>
      </c>
      <c r="J39" s="334" t="s">
        <v>71</v>
      </c>
      <c r="K39" s="335">
        <v>0.04349537037037037</v>
      </c>
      <c r="L39" s="318">
        <v>6</v>
      </c>
      <c r="M39" s="319">
        <v>0.007249228395061729</v>
      </c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</row>
    <row r="40" spans="1:24" s="327" customFormat="1" ht="11.25" customHeight="1">
      <c r="A40" s="305">
        <v>41</v>
      </c>
      <c r="B40" s="306">
        <v>13</v>
      </c>
      <c r="C40" s="328">
        <v>20</v>
      </c>
      <c r="D40" s="329" t="s">
        <v>96</v>
      </c>
      <c r="E40" s="330">
        <v>36</v>
      </c>
      <c r="F40" s="314" t="s">
        <v>152</v>
      </c>
      <c r="G40" s="315" t="s">
        <v>58</v>
      </c>
      <c r="H40" s="332">
        <v>1966</v>
      </c>
      <c r="I40" s="333" t="s">
        <v>157</v>
      </c>
      <c r="J40" s="334" t="s">
        <v>87</v>
      </c>
      <c r="K40" s="335">
        <v>0.04361111111111111</v>
      </c>
      <c r="L40" s="318">
        <v>6</v>
      </c>
      <c r="M40" s="319">
        <v>0.007268518518518518</v>
      </c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</row>
    <row r="41" spans="1:24" s="327" customFormat="1" ht="11.25" customHeight="1">
      <c r="A41" s="305">
        <v>42</v>
      </c>
      <c r="B41" s="306">
        <v>14</v>
      </c>
      <c r="C41" s="328">
        <v>19</v>
      </c>
      <c r="D41" s="329" t="s">
        <v>94</v>
      </c>
      <c r="E41" s="330">
        <v>37</v>
      </c>
      <c r="F41" s="314" t="s">
        <v>152</v>
      </c>
      <c r="G41" s="315" t="s">
        <v>72</v>
      </c>
      <c r="H41" s="332">
        <v>1964</v>
      </c>
      <c r="I41" s="333" t="s">
        <v>163</v>
      </c>
      <c r="J41" s="334" t="s">
        <v>95</v>
      </c>
      <c r="K41" s="335">
        <v>0.04361111111111111</v>
      </c>
      <c r="L41" s="318">
        <v>6</v>
      </c>
      <c r="M41" s="319">
        <v>0.007268518518518518</v>
      </c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</row>
    <row r="42" spans="1:24" s="327" customFormat="1" ht="11.25" customHeight="1">
      <c r="A42" s="305">
        <v>43</v>
      </c>
      <c r="B42" s="306">
        <v>15</v>
      </c>
      <c r="C42" s="351">
        <v>9</v>
      </c>
      <c r="D42" s="352" t="s">
        <v>86</v>
      </c>
      <c r="E42" s="353">
        <v>38</v>
      </c>
      <c r="F42" s="354" t="s">
        <v>152</v>
      </c>
      <c r="G42" s="356" t="s">
        <v>58</v>
      </c>
      <c r="H42" s="356">
        <v>1958</v>
      </c>
      <c r="I42" s="357" t="s">
        <v>160</v>
      </c>
      <c r="J42" s="358" t="s">
        <v>87</v>
      </c>
      <c r="K42" s="337">
        <v>0.044583333333333336</v>
      </c>
      <c r="L42" s="359">
        <v>6</v>
      </c>
      <c r="M42" s="319">
        <v>0.007430555555555556</v>
      </c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</row>
    <row r="43" spans="1:24" s="327" customFormat="1" ht="11.25" customHeight="1">
      <c r="A43" s="305">
        <v>44</v>
      </c>
      <c r="B43" s="306">
        <v>16</v>
      </c>
      <c r="C43" s="332">
        <v>51</v>
      </c>
      <c r="D43" s="329" t="s">
        <v>136</v>
      </c>
      <c r="E43" s="330">
        <v>39</v>
      </c>
      <c r="F43" s="331" t="s">
        <v>152</v>
      </c>
      <c r="G43" s="332" t="s">
        <v>72</v>
      </c>
      <c r="H43" s="332">
        <v>1971</v>
      </c>
      <c r="I43" s="333" t="s">
        <v>163</v>
      </c>
      <c r="J43" s="334" t="s">
        <v>135</v>
      </c>
      <c r="K43" s="368">
        <v>0.04488425925925926</v>
      </c>
      <c r="L43" s="348">
        <v>6</v>
      </c>
      <c r="M43" s="319">
        <v>0.007480709876543211</v>
      </c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</row>
    <row r="44" spans="1:24" s="327" customFormat="1" ht="11.25" customHeight="1">
      <c r="A44" s="305">
        <v>45</v>
      </c>
      <c r="B44" s="306">
        <v>17</v>
      </c>
      <c r="C44" s="351">
        <v>52</v>
      </c>
      <c r="D44" s="352" t="s">
        <v>137</v>
      </c>
      <c r="E44" s="353">
        <v>40</v>
      </c>
      <c r="F44" s="354" t="s">
        <v>152</v>
      </c>
      <c r="G44" s="356" t="s">
        <v>72</v>
      </c>
      <c r="H44" s="356">
        <v>1958</v>
      </c>
      <c r="I44" s="357" t="s">
        <v>162</v>
      </c>
      <c r="J44" s="358" t="s">
        <v>71</v>
      </c>
      <c r="K44" s="374">
        <v>0.04488425925925926</v>
      </c>
      <c r="L44" s="359">
        <v>6</v>
      </c>
      <c r="M44" s="319">
        <v>0.007480709876543211</v>
      </c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</row>
    <row r="45" spans="1:24" s="327" customFormat="1" ht="11.25" customHeight="1">
      <c r="A45" s="305">
        <v>46</v>
      </c>
      <c r="B45" s="306">
        <v>18</v>
      </c>
      <c r="C45" s="332">
        <v>17</v>
      </c>
      <c r="D45" s="329" t="s">
        <v>92</v>
      </c>
      <c r="E45" s="330">
        <v>41</v>
      </c>
      <c r="F45" s="331" t="s">
        <v>152</v>
      </c>
      <c r="G45" s="332" t="s">
        <v>72</v>
      </c>
      <c r="H45" s="332">
        <v>1956</v>
      </c>
      <c r="I45" s="333" t="s">
        <v>162</v>
      </c>
      <c r="J45" s="334" t="s">
        <v>71</v>
      </c>
      <c r="K45" s="368">
        <v>0.04653935185185185</v>
      </c>
      <c r="L45" s="348">
        <v>6</v>
      </c>
      <c r="M45" s="319">
        <v>0.007756558641975309</v>
      </c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</row>
    <row r="46" spans="1:24" s="327" customFormat="1" ht="11.25" customHeight="1">
      <c r="A46" s="379">
        <v>47</v>
      </c>
      <c r="B46" s="306">
        <v>19</v>
      </c>
      <c r="C46" s="351">
        <v>27</v>
      </c>
      <c r="D46" s="352" t="s">
        <v>102</v>
      </c>
      <c r="E46" s="353">
        <v>42</v>
      </c>
      <c r="F46" s="354" t="s">
        <v>152</v>
      </c>
      <c r="G46" s="356" t="s">
        <v>72</v>
      </c>
      <c r="H46" s="356">
        <v>1962</v>
      </c>
      <c r="I46" s="357" t="s">
        <v>163</v>
      </c>
      <c r="J46" s="358" t="s">
        <v>71</v>
      </c>
      <c r="K46" s="374">
        <v>0.04821759259259259</v>
      </c>
      <c r="L46" s="359">
        <v>6</v>
      </c>
      <c r="M46" s="319">
        <v>0.008036265432098766</v>
      </c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</row>
    <row r="47" spans="1:24" s="327" customFormat="1" ht="11.25" customHeight="1">
      <c r="A47" s="382">
        <v>48</v>
      </c>
      <c r="B47" s="306">
        <v>20</v>
      </c>
      <c r="C47" s="328">
        <v>46</v>
      </c>
      <c r="D47" s="329" t="s">
        <v>126</v>
      </c>
      <c r="E47" s="330">
        <v>43</v>
      </c>
      <c r="F47" s="331" t="s">
        <v>152</v>
      </c>
      <c r="G47" s="332" t="s">
        <v>72</v>
      </c>
      <c r="H47" s="332">
        <v>1953</v>
      </c>
      <c r="I47" s="333" t="s">
        <v>162</v>
      </c>
      <c r="J47" s="334" t="s">
        <v>71</v>
      </c>
      <c r="K47" s="368">
        <v>0.04821759259259259</v>
      </c>
      <c r="L47" s="348">
        <v>6</v>
      </c>
      <c r="M47" s="319">
        <v>0.008036265432098766</v>
      </c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</row>
    <row r="48" spans="1:24" s="327" customFormat="1" ht="11.25" customHeight="1">
      <c r="A48" s="305">
        <v>49</v>
      </c>
      <c r="B48" s="306">
        <v>21</v>
      </c>
      <c r="C48" s="351">
        <v>26</v>
      </c>
      <c r="D48" s="352" t="s">
        <v>101</v>
      </c>
      <c r="E48" s="353">
        <v>44</v>
      </c>
      <c r="F48" s="354" t="s">
        <v>152</v>
      </c>
      <c r="G48" s="356" t="s">
        <v>72</v>
      </c>
      <c r="H48" s="356">
        <v>1936</v>
      </c>
      <c r="I48" s="357" t="s">
        <v>162</v>
      </c>
      <c r="J48" s="358" t="s">
        <v>71</v>
      </c>
      <c r="K48" s="374">
        <v>0.05269675925925926</v>
      </c>
      <c r="L48" s="359">
        <v>6</v>
      </c>
      <c r="M48" s="319">
        <v>0.008782793209876544</v>
      </c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</row>
    <row r="49" spans="1:24" s="327" customFormat="1" ht="11.25" customHeight="1">
      <c r="A49" s="305">
        <v>50</v>
      </c>
      <c r="B49" s="306">
        <v>22</v>
      </c>
      <c r="C49" s="332">
        <v>25</v>
      </c>
      <c r="D49" s="329" t="s">
        <v>100</v>
      </c>
      <c r="E49" s="330">
        <v>45</v>
      </c>
      <c r="F49" s="331" t="s">
        <v>152</v>
      </c>
      <c r="G49" s="332" t="s">
        <v>72</v>
      </c>
      <c r="H49" s="332">
        <v>1947</v>
      </c>
      <c r="I49" s="333" t="s">
        <v>162</v>
      </c>
      <c r="J49" s="334" t="s">
        <v>71</v>
      </c>
      <c r="K49" s="368">
        <v>0.05269675925925926</v>
      </c>
      <c r="L49" s="348">
        <v>6</v>
      </c>
      <c r="M49" s="319">
        <v>0.008782793209876544</v>
      </c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</row>
    <row r="50" spans="1:24" s="327" customFormat="1" ht="11.25" customHeight="1" thickBot="1">
      <c r="A50" s="388">
        <v>51</v>
      </c>
      <c r="B50" s="389">
        <v>23</v>
      </c>
      <c r="C50" s="390">
        <v>39</v>
      </c>
      <c r="D50" s="391" t="s">
        <v>116</v>
      </c>
      <c r="E50" s="392">
        <v>46</v>
      </c>
      <c r="F50" s="393" t="s">
        <v>152</v>
      </c>
      <c r="G50" s="394" t="s">
        <v>72</v>
      </c>
      <c r="H50" s="394">
        <v>1952</v>
      </c>
      <c r="I50" s="395" t="s">
        <v>162</v>
      </c>
      <c r="J50" s="396" t="s">
        <v>71</v>
      </c>
      <c r="K50" s="397">
        <v>0.05269675925925926</v>
      </c>
      <c r="L50" s="398">
        <v>6</v>
      </c>
      <c r="M50" s="399">
        <v>0.008782793209876544</v>
      </c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3"/>
  <sheetViews>
    <sheetView tabSelected="1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I4" sqref="I4"/>
    </sheetView>
  </sheetViews>
  <sheetFormatPr defaultColWidth="9.00390625" defaultRowHeight="12.75"/>
  <cols>
    <col min="1" max="1" width="3.875" style="10" customWidth="1"/>
    <col min="2" max="2" width="5.875" style="10" customWidth="1"/>
    <col min="3" max="3" width="4.875" style="9" customWidth="1"/>
    <col min="4" max="4" width="19.375" style="10" customWidth="1"/>
    <col min="5" max="5" width="10.00390625" style="30" customWidth="1"/>
    <col min="6" max="6" width="9.375" style="21" customWidth="1"/>
    <col min="7" max="7" width="5.625" style="9" customWidth="1"/>
    <col min="8" max="8" width="10.00390625" style="9" customWidth="1"/>
    <col min="9" max="9" width="4.75390625" style="10" customWidth="1"/>
    <col min="10" max="10" width="4.75390625" style="15" customWidth="1"/>
    <col min="11" max="14" width="4.75390625" style="10" customWidth="1"/>
    <col min="15" max="15" width="6.125" style="10" customWidth="1"/>
    <col min="16" max="17" width="6.375" style="10" customWidth="1"/>
    <col min="18" max="18" width="5.75390625" style="10" customWidth="1"/>
    <col min="19" max="19" width="7.25390625" style="9" customWidth="1"/>
    <col min="20" max="20" width="6.25390625" style="9" customWidth="1"/>
    <col min="21" max="21" width="19.625" style="10" customWidth="1"/>
    <col min="22" max="22" width="8.875" style="9" customWidth="1"/>
    <col min="23" max="23" width="4.25390625" style="9" customWidth="1"/>
    <col min="24" max="24" width="8.625" style="9" customWidth="1"/>
    <col min="25" max="25" width="9.25390625" style="9" customWidth="1"/>
    <col min="26" max="26" width="4.125" style="9" customWidth="1"/>
    <col min="27" max="27" width="8.625" style="9" customWidth="1"/>
    <col min="28" max="28" width="9.625" style="9" customWidth="1"/>
    <col min="29" max="29" width="4.875" style="9" customWidth="1"/>
    <col min="30" max="30" width="8.625" style="9" customWidth="1"/>
    <col min="31" max="31" width="9.75390625" style="21" customWidth="1"/>
    <col min="32" max="32" width="5.00390625" style="24" customWidth="1"/>
    <col min="33" max="33" width="9.00390625" style="9" customWidth="1"/>
    <col min="34" max="34" width="10.375" style="9" customWidth="1"/>
    <col min="35" max="35" width="5.875" style="9" customWidth="1"/>
    <col min="36" max="36" width="10.25390625" style="9" customWidth="1"/>
    <col min="37" max="37" width="10.375" style="9" customWidth="1"/>
    <col min="38" max="38" width="6.125" style="9" customWidth="1"/>
    <col min="39" max="39" width="10.375" style="9" customWidth="1"/>
    <col min="40" max="40" width="11.625" style="9" customWidth="1"/>
    <col min="41" max="41" width="8.00390625" style="9" customWidth="1"/>
    <col min="42" max="42" width="10.75390625" style="9" customWidth="1"/>
    <col min="43" max="43" width="9.125" style="9" customWidth="1"/>
    <col min="44" max="44" width="6.00390625" style="9" customWidth="1"/>
    <col min="45" max="45" width="9.00390625" style="9" customWidth="1"/>
    <col min="46" max="46" width="3.00390625" style="0" customWidth="1"/>
    <col min="47" max="47" width="8.625" style="54" customWidth="1"/>
    <col min="48" max="48" width="6.125" style="54" customWidth="1"/>
    <col min="49" max="49" width="8.25390625" style="108" customWidth="1"/>
    <col min="50" max="50" width="5.625" style="113" customWidth="1"/>
    <col min="51" max="64" width="9.125" style="108" customWidth="1"/>
    <col min="65" max="16384" width="9.125" style="10" customWidth="1"/>
  </cols>
  <sheetData>
    <row r="1" spans="1:51" ht="17.25" customHeight="1" thickBot="1">
      <c r="A1" s="2" t="s">
        <v>64</v>
      </c>
      <c r="B1" s="2"/>
      <c r="C1" s="4"/>
      <c r="D1" s="1"/>
      <c r="I1" s="1"/>
      <c r="J1" s="14"/>
      <c r="K1" s="1"/>
      <c r="L1" s="1"/>
      <c r="M1" s="1"/>
      <c r="N1" s="1"/>
      <c r="O1" s="1"/>
      <c r="P1" s="1"/>
      <c r="Q1" s="263" t="s">
        <v>148</v>
      </c>
      <c r="R1" s="1"/>
      <c r="S1" s="4"/>
      <c r="T1" s="4"/>
      <c r="U1" s="1"/>
      <c r="V1" s="4"/>
      <c r="W1" s="4"/>
      <c r="X1" s="8"/>
      <c r="Z1" s="4"/>
      <c r="AY1" s="223" t="s">
        <v>62</v>
      </c>
    </row>
    <row r="2" spans="1:64" s="13" customFormat="1" ht="26.25" customHeight="1" thickBot="1">
      <c r="A2" s="56"/>
      <c r="B2" s="2"/>
      <c r="C2" s="4"/>
      <c r="D2" s="1"/>
      <c r="E2" s="7" t="s">
        <v>7</v>
      </c>
      <c r="F2" s="27"/>
      <c r="G2" s="29" t="s">
        <v>18</v>
      </c>
      <c r="H2" s="12" t="s">
        <v>15</v>
      </c>
      <c r="I2" s="1"/>
      <c r="J2" s="14"/>
      <c r="K2" s="1"/>
      <c r="L2" s="1"/>
      <c r="M2" s="1"/>
      <c r="N2" s="1"/>
      <c r="O2" s="1"/>
      <c r="P2" s="1"/>
      <c r="Q2" s="263" t="s">
        <v>146</v>
      </c>
      <c r="R2" s="1"/>
      <c r="S2" s="4"/>
      <c r="T2" s="4"/>
      <c r="U2" s="1"/>
      <c r="V2" s="3" t="s">
        <v>8</v>
      </c>
      <c r="W2" s="5" t="s">
        <v>18</v>
      </c>
      <c r="X2" s="242" t="s">
        <v>45</v>
      </c>
      <c r="Y2" s="3" t="s">
        <v>9</v>
      </c>
      <c r="Z2" s="5" t="s">
        <v>18</v>
      </c>
      <c r="AA2" s="242" t="s">
        <v>46</v>
      </c>
      <c r="AB2" s="3" t="s">
        <v>10</v>
      </c>
      <c r="AC2" s="5" t="s">
        <v>18</v>
      </c>
      <c r="AD2" s="11" t="s">
        <v>47</v>
      </c>
      <c r="AE2" s="22" t="s">
        <v>11</v>
      </c>
      <c r="AF2" s="25" t="s">
        <v>18</v>
      </c>
      <c r="AG2" s="11" t="s">
        <v>48</v>
      </c>
      <c r="AH2" s="3" t="s">
        <v>12</v>
      </c>
      <c r="AI2" s="5" t="s">
        <v>18</v>
      </c>
      <c r="AJ2" s="11" t="s">
        <v>49</v>
      </c>
      <c r="AK2" s="3" t="s">
        <v>13</v>
      </c>
      <c r="AL2" s="5" t="s">
        <v>18</v>
      </c>
      <c r="AM2" s="11" t="s">
        <v>50</v>
      </c>
      <c r="AN2" s="3" t="s">
        <v>14</v>
      </c>
      <c r="AO2" s="5" t="s">
        <v>18</v>
      </c>
      <c r="AP2" s="11" t="s">
        <v>51</v>
      </c>
      <c r="AQ2" s="142" t="s">
        <v>6</v>
      </c>
      <c r="AR2" s="143" t="s">
        <v>18</v>
      </c>
      <c r="AS2" s="144" t="s">
        <v>52</v>
      </c>
      <c r="AU2" s="596" t="s">
        <v>40</v>
      </c>
      <c r="AV2" s="597"/>
      <c r="AW2" s="597"/>
      <c r="AX2" s="598"/>
      <c r="AY2" s="224">
        <v>2009</v>
      </c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</row>
    <row r="3" spans="1:53" ht="33.75" customHeight="1" thickBot="1">
      <c r="A3" s="80" t="s">
        <v>2</v>
      </c>
      <c r="B3" s="292" t="s">
        <v>153</v>
      </c>
      <c r="C3" s="81" t="s">
        <v>16</v>
      </c>
      <c r="D3" s="57" t="s">
        <v>39</v>
      </c>
      <c r="E3" s="82" t="s">
        <v>31</v>
      </c>
      <c r="F3" s="28" t="s">
        <v>32</v>
      </c>
      <c r="G3" s="61" t="s">
        <v>20</v>
      </c>
      <c r="H3" s="83" t="s">
        <v>4</v>
      </c>
      <c r="I3" s="57" t="s">
        <v>21</v>
      </c>
      <c r="J3" s="84" t="s">
        <v>22</v>
      </c>
      <c r="K3" s="57" t="s">
        <v>23</v>
      </c>
      <c r="L3" s="57" t="s">
        <v>24</v>
      </c>
      <c r="M3" s="57" t="s">
        <v>25</v>
      </c>
      <c r="N3" s="57" t="s">
        <v>26</v>
      </c>
      <c r="O3" s="85" t="s">
        <v>27</v>
      </c>
      <c r="P3" s="85" t="s">
        <v>35</v>
      </c>
      <c r="Q3" s="85" t="s">
        <v>144</v>
      </c>
      <c r="R3" s="57" t="s">
        <v>5</v>
      </c>
      <c r="S3" s="86" t="s">
        <v>0</v>
      </c>
      <c r="T3" s="227" t="s">
        <v>17</v>
      </c>
      <c r="U3" s="85" t="s">
        <v>1</v>
      </c>
      <c r="V3" s="6" t="s">
        <v>3</v>
      </c>
      <c r="W3" s="87" t="s">
        <v>19</v>
      </c>
      <c r="X3" s="228" t="s">
        <v>4</v>
      </c>
      <c r="Y3" s="6" t="s">
        <v>3</v>
      </c>
      <c r="Z3" s="87" t="s">
        <v>19</v>
      </c>
      <c r="AA3" s="228" t="s">
        <v>4</v>
      </c>
      <c r="AB3" s="6" t="s">
        <v>3</v>
      </c>
      <c r="AC3" s="87" t="s">
        <v>19</v>
      </c>
      <c r="AD3" s="228" t="s">
        <v>4</v>
      </c>
      <c r="AE3" s="23" t="s">
        <v>3</v>
      </c>
      <c r="AF3" s="88" t="s">
        <v>19</v>
      </c>
      <c r="AG3" s="228" t="s">
        <v>4</v>
      </c>
      <c r="AH3" s="6" t="s">
        <v>3</v>
      </c>
      <c r="AI3" s="87" t="s">
        <v>19</v>
      </c>
      <c r="AJ3" s="229" t="s">
        <v>4</v>
      </c>
      <c r="AK3" s="6" t="s">
        <v>3</v>
      </c>
      <c r="AL3" s="87" t="s">
        <v>19</v>
      </c>
      <c r="AM3" s="229" t="s">
        <v>4</v>
      </c>
      <c r="AN3" s="6" t="str">
        <f>AK3</f>
        <v>czas etapu</v>
      </c>
      <c r="AO3" s="87" t="s">
        <v>44</v>
      </c>
      <c r="AP3" s="229" t="s">
        <v>4</v>
      </c>
      <c r="AQ3" s="6" t="s">
        <v>3</v>
      </c>
      <c r="AR3" s="87" t="s">
        <v>19</v>
      </c>
      <c r="AS3" s="228" t="s">
        <v>4</v>
      </c>
      <c r="AT3" s="59" t="s">
        <v>36</v>
      </c>
      <c r="AU3" s="118" t="s">
        <v>41</v>
      </c>
      <c r="AV3" s="119" t="s">
        <v>15</v>
      </c>
      <c r="AW3" s="119" t="s">
        <v>4</v>
      </c>
      <c r="AX3" s="126" t="s">
        <v>42</v>
      </c>
      <c r="AY3" s="230" t="s">
        <v>59</v>
      </c>
      <c r="AZ3" s="231" t="s">
        <v>60</v>
      </c>
      <c r="BA3" s="232" t="s">
        <v>61</v>
      </c>
    </row>
    <row r="4" spans="1:53" ht="11.25" customHeight="1">
      <c r="A4" s="145">
        <v>1</v>
      </c>
      <c r="B4" s="289">
        <v>1</v>
      </c>
      <c r="C4" s="146">
        <v>6</v>
      </c>
      <c r="D4" s="147" t="s">
        <v>82</v>
      </c>
      <c r="E4" s="93">
        <f>V4+Y4+AB4+AE4+AH4+AK4+AN4</f>
        <v>0.046828703703703706</v>
      </c>
      <c r="F4" s="97">
        <f>IF(E5&gt;E4,E5-E4,"")</f>
        <v>0.004745370370370372</v>
      </c>
      <c r="G4" s="94">
        <f>W4+Z4+AC4+AF4+AI4+AL4+AO4</f>
        <v>18</v>
      </c>
      <c r="H4" s="95">
        <f>E4/G4</f>
        <v>0.0026015946502057612</v>
      </c>
      <c r="I4" s="147">
        <v>2</v>
      </c>
      <c r="J4" s="148">
        <v>2</v>
      </c>
      <c r="K4" s="147">
        <v>1</v>
      </c>
      <c r="L4" s="147"/>
      <c r="M4" s="148"/>
      <c r="N4" s="147"/>
      <c r="O4" s="149"/>
      <c r="P4" s="149"/>
      <c r="Q4" s="149" t="s">
        <v>145</v>
      </c>
      <c r="R4" s="150" t="s">
        <v>58</v>
      </c>
      <c r="S4" s="150">
        <v>1982</v>
      </c>
      <c r="T4" s="137" t="str">
        <f>IF(R4="M",AZ4,BA4)</f>
        <v>M20</v>
      </c>
      <c r="U4" s="151" t="s">
        <v>83</v>
      </c>
      <c r="V4" s="152">
        <v>0.015925925925925927</v>
      </c>
      <c r="W4" s="153">
        <v>6</v>
      </c>
      <c r="X4" s="154">
        <f>V4/W4</f>
        <v>0.002654320987654321</v>
      </c>
      <c r="Y4" s="155">
        <v>0.015127314814814816</v>
      </c>
      <c r="Z4" s="153">
        <v>6</v>
      </c>
      <c r="AA4" s="154">
        <f>Y4/Z4</f>
        <v>0.0025212191358024694</v>
      </c>
      <c r="AB4" s="156">
        <v>0.01577546296296296</v>
      </c>
      <c r="AC4" s="153">
        <v>6</v>
      </c>
      <c r="AD4" s="154">
        <f>AB4/AC4</f>
        <v>0.002629243827160493</v>
      </c>
      <c r="AE4" s="157"/>
      <c r="AF4" s="153"/>
      <c r="AG4" s="154" t="e">
        <f>AE4/AF4</f>
        <v>#DIV/0!</v>
      </c>
      <c r="AH4" s="156"/>
      <c r="AI4" s="153"/>
      <c r="AJ4" s="154" t="e">
        <f>AH4/AI4</f>
        <v>#DIV/0!</v>
      </c>
      <c r="AK4" s="121"/>
      <c r="AL4" s="153"/>
      <c r="AM4" s="158" t="e">
        <f>AK4/AL4</f>
        <v>#DIV/0!</v>
      </c>
      <c r="AN4" s="155"/>
      <c r="AO4" s="159"/>
      <c r="AP4" s="154" t="e">
        <f>AN4/AO4</f>
        <v>#DIV/0!</v>
      </c>
      <c r="AQ4" s="124"/>
      <c r="AR4" s="161"/>
      <c r="AS4" s="158" t="e">
        <f>AQ4/AR4</f>
        <v>#DIV/0!</v>
      </c>
      <c r="AT4" s="214">
        <v>1</v>
      </c>
      <c r="AU4" s="175"/>
      <c r="AV4" s="176"/>
      <c r="AW4" s="175"/>
      <c r="AX4" s="177"/>
      <c r="AY4" s="219">
        <f>$AY$2-S4</f>
        <v>27</v>
      </c>
      <c r="AZ4" s="219" t="str">
        <f>IF(AND(R4="M",AY4&lt;=19),"M16",IF(AND(R4="M",AY4&lt;=29),"M20",IF(AND(R4="M",AY4&lt;=39),"M30",IF(AND(R4="M",AY4&lt;=49),"M40",IF(AND(R4="M",AY4&lt;=59),"M50",IF(AND(R4="M",AY4&lt;=69),"M60",IF(AND(R4="M",AY4&lt;=99),"M70")))))))</f>
        <v>M20</v>
      </c>
      <c r="BA4" s="219" t="b">
        <f>IF(AND(R4="K",AY4&lt;=35),"K16",IF(AND(R4="K",AY4&lt;=49),"K36",IF(AND(R4="K",AY4&lt;=99),"K50")))</f>
        <v>0</v>
      </c>
    </row>
    <row r="5" spans="1:53" ht="11.25" customHeight="1">
      <c r="A5" s="163">
        <f>A4+1</f>
        <v>2</v>
      </c>
      <c r="B5" s="303">
        <f>B4+1</f>
        <v>2</v>
      </c>
      <c r="C5" s="164">
        <v>34</v>
      </c>
      <c r="D5" s="165" t="s">
        <v>107</v>
      </c>
      <c r="E5" s="96">
        <f>V5+Y5+AB5+AE5+AH5+AK5+AN5</f>
        <v>0.05157407407407408</v>
      </c>
      <c r="F5" s="97">
        <f>IF(E6&gt;E5,E6-E5,"")</f>
        <v>2.314814814814714E-05</v>
      </c>
      <c r="G5" s="98">
        <f>W5+Z5+AC5+AF5+AI5+AL5+AO5</f>
        <v>18</v>
      </c>
      <c r="H5" s="99">
        <f>E5/G5</f>
        <v>0.0028652263374485598</v>
      </c>
      <c r="I5" s="165">
        <v>4</v>
      </c>
      <c r="J5" s="166">
        <v>3</v>
      </c>
      <c r="K5" s="165">
        <v>3</v>
      </c>
      <c r="L5" s="165"/>
      <c r="M5" s="166"/>
      <c r="N5" s="165"/>
      <c r="O5" s="167"/>
      <c r="P5" s="167"/>
      <c r="Q5" s="167" t="s">
        <v>145</v>
      </c>
      <c r="R5" s="168" t="s">
        <v>58</v>
      </c>
      <c r="S5" s="168">
        <v>1993</v>
      </c>
      <c r="T5" s="169" t="str">
        <f>IF(R5="M",AZ5,BA5)</f>
        <v>M16</v>
      </c>
      <c r="U5" s="170" t="s">
        <v>69</v>
      </c>
      <c r="V5" s="152">
        <v>0.0175</v>
      </c>
      <c r="W5" s="171">
        <v>6</v>
      </c>
      <c r="X5" s="158">
        <f>V5/W5</f>
        <v>0.002916666666666667</v>
      </c>
      <c r="Y5" s="155">
        <v>0.016689814814814817</v>
      </c>
      <c r="Z5" s="171">
        <v>6</v>
      </c>
      <c r="AA5" s="158">
        <f>Y5/Z5</f>
        <v>0.002781635802469136</v>
      </c>
      <c r="AB5" s="120">
        <v>0.017384259259259262</v>
      </c>
      <c r="AC5" s="171">
        <v>6</v>
      </c>
      <c r="AD5" s="158">
        <f>AB5/AC5</f>
        <v>0.002897376543209877</v>
      </c>
      <c r="AE5" s="172"/>
      <c r="AF5" s="171"/>
      <c r="AG5" s="158" t="e">
        <f>AE5/AF5</f>
        <v>#DIV/0!</v>
      </c>
      <c r="AH5" s="120"/>
      <c r="AI5" s="171"/>
      <c r="AJ5" s="158" t="e">
        <f>AH5/AI5</f>
        <v>#DIV/0!</v>
      </c>
      <c r="AK5" s="125"/>
      <c r="AL5" s="171"/>
      <c r="AM5" s="158" t="e">
        <f>AK5/AL5</f>
        <v>#DIV/0!</v>
      </c>
      <c r="AN5" s="155"/>
      <c r="AO5" s="173"/>
      <c r="AP5" s="158" t="e">
        <f>AN5/AO5</f>
        <v>#DIV/0!</v>
      </c>
      <c r="AQ5" s="121"/>
      <c r="AR5" s="174"/>
      <c r="AS5" s="158" t="e">
        <f>AQ5/AR5</f>
        <v>#DIV/0!</v>
      </c>
      <c r="AT5" s="214">
        <v>1</v>
      </c>
      <c r="AU5" s="215"/>
      <c r="AV5" s="215"/>
      <c r="AY5" s="233">
        <f>$AY$2-S5</f>
        <v>16</v>
      </c>
      <c r="AZ5" s="234" t="str">
        <f>IF(AND(R5="M",AY5&lt;=19),"M16",IF(AND(R5="M",AY5&lt;=29),"M20",IF(AND(R5="M",AY5&lt;=39),"M30",IF(AND(R5="M",AY5&lt;=49),"M40",IF(AND(R5="M",AY5&lt;=59),"M50",IF(AND(R5="M",AY5&lt;=69),"M60",IF(AND(R5="M",AY5&lt;=99),"M70")))))))</f>
        <v>M16</v>
      </c>
      <c r="BA5" s="219" t="b">
        <f>IF(AND(R5="K",AY5&lt;=35),"K16",IF(AND(R5="K",AY5&lt;=49),"K36",IF(AND(R5="K",AY5&lt;=99),"K50")))</f>
        <v>0</v>
      </c>
    </row>
    <row r="6" spans="1:53" ht="11.25" customHeight="1">
      <c r="A6" s="163">
        <f>A5+1</f>
        <v>3</v>
      </c>
      <c r="B6" s="303">
        <f>B5+1</f>
        <v>3</v>
      </c>
      <c r="C6" s="179">
        <v>32</v>
      </c>
      <c r="D6" s="135" t="s">
        <v>65</v>
      </c>
      <c r="E6" s="96">
        <f>V6+Y6+AB6+AE6+AH6+AK6+AN6</f>
        <v>0.051597222222222225</v>
      </c>
      <c r="F6" s="97">
        <f>IF(E7&gt;E6,E7-E6,"")</f>
        <v>0.0018518518518518545</v>
      </c>
      <c r="G6" s="98">
        <f>W6+Z6+AC6+AF6+AI6+AL6+AO6</f>
        <v>18</v>
      </c>
      <c r="H6" s="99">
        <f>E6/G6</f>
        <v>0.0028665123456790126</v>
      </c>
      <c r="I6" s="165">
        <v>5</v>
      </c>
      <c r="J6" s="134">
        <v>4</v>
      </c>
      <c r="K6" s="238">
        <v>2</v>
      </c>
      <c r="L6" s="135"/>
      <c r="M6" s="134"/>
      <c r="N6" s="135"/>
      <c r="O6" s="136"/>
      <c r="P6" s="136"/>
      <c r="Q6" s="167" t="s">
        <v>145</v>
      </c>
      <c r="R6" s="168" t="s">
        <v>58</v>
      </c>
      <c r="S6" s="137">
        <v>1965</v>
      </c>
      <c r="T6" s="240" t="str">
        <f>IF(R6="M",AZ6,BA6)</f>
        <v>M40</v>
      </c>
      <c r="U6" s="139" t="s">
        <v>69</v>
      </c>
      <c r="V6" s="152">
        <v>0.01765046296296296</v>
      </c>
      <c r="W6" s="171">
        <v>6</v>
      </c>
      <c r="X6" s="158">
        <f>V6/W6</f>
        <v>0.0029417438271604934</v>
      </c>
      <c r="Y6" s="155">
        <v>0.016840277777777777</v>
      </c>
      <c r="Z6" s="171">
        <v>6</v>
      </c>
      <c r="AA6" s="158">
        <f>Y6/Z6</f>
        <v>0.0028067129629629627</v>
      </c>
      <c r="AB6" s="120">
        <v>0.017106481481481483</v>
      </c>
      <c r="AC6" s="171">
        <v>6</v>
      </c>
      <c r="AD6" s="158">
        <f>AB6/AC6</f>
        <v>0.0028510802469135805</v>
      </c>
      <c r="AE6" s="172"/>
      <c r="AF6" s="171"/>
      <c r="AG6" s="158" t="e">
        <f>AE6/AF6</f>
        <v>#DIV/0!</v>
      </c>
      <c r="AH6" s="120"/>
      <c r="AI6" s="171"/>
      <c r="AJ6" s="158" t="e">
        <f>AH6/AI6</f>
        <v>#DIV/0!</v>
      </c>
      <c r="AK6" s="121"/>
      <c r="AL6" s="171"/>
      <c r="AM6" s="158" t="e">
        <f>AK6/AL6</f>
        <v>#DIV/0!</v>
      </c>
      <c r="AN6" s="155"/>
      <c r="AO6" s="173"/>
      <c r="AP6" s="158" t="e">
        <f>AN6/AO6</f>
        <v>#DIV/0!</v>
      </c>
      <c r="AQ6" s="121"/>
      <c r="AR6" s="174"/>
      <c r="AS6" s="158" t="e">
        <f>AQ6/AR6</f>
        <v>#DIV/0!</v>
      </c>
      <c r="AT6" s="214">
        <v>1</v>
      </c>
      <c r="AU6" s="215"/>
      <c r="AV6" s="215"/>
      <c r="AY6" s="219">
        <f>$AY$2-S6</f>
        <v>44</v>
      </c>
      <c r="AZ6" s="219" t="str">
        <f>IF(AND(R6="M",AY6&lt;=19),"M16",IF(AND(R6="M",AY6&lt;=29),"M20",IF(AND(R6="M",AY6&lt;=39),"M30",IF(AND(R6="M",AY6&lt;=49),"M40",IF(AND(R6="M",AY6&lt;=59),"M50",IF(AND(R6="M",AY6&lt;=69),"M60",IF(AND(R6="M",AY6&lt;=99),"M70")))))))</f>
        <v>M40</v>
      </c>
      <c r="BA6" s="219" t="b">
        <f>IF(AND(R6="K",AY6&lt;=35),"K16",IF(AND(R6="K",AY6&lt;=49),"K36",IF(AND(R6="K",AY6&lt;=99),"K50")))</f>
        <v>0</v>
      </c>
    </row>
    <row r="7" spans="1:64" s="480" customFormat="1" ht="11.25" customHeight="1">
      <c r="A7" s="451">
        <f aca="true" t="shared" si="0" ref="A7:A72">A6+1</f>
        <v>4</v>
      </c>
      <c r="B7" s="452">
        <f>B6+1</f>
        <v>4</v>
      </c>
      <c r="C7" s="453">
        <v>30</v>
      </c>
      <c r="D7" s="454" t="s">
        <v>67</v>
      </c>
      <c r="E7" s="455">
        <f>V7+Y7+AB7+AE7+AH7+AK7+AN7</f>
        <v>0.05344907407407408</v>
      </c>
      <c r="F7" s="456">
        <f>IF(E8&gt;E7,E8-E7,"")</f>
        <v>0.0031250000000000028</v>
      </c>
      <c r="G7" s="457">
        <f>W7+Z7+AC7+AF7+AI7+AL7+AO7</f>
        <v>18</v>
      </c>
      <c r="H7" s="458">
        <f>E7/G7</f>
        <v>0.0029693930041152267</v>
      </c>
      <c r="I7" s="459">
        <v>6</v>
      </c>
      <c r="J7" s="460">
        <v>6</v>
      </c>
      <c r="K7" s="454">
        <v>7</v>
      </c>
      <c r="L7" s="135"/>
      <c r="M7" s="134"/>
      <c r="N7" s="135"/>
      <c r="O7" s="136"/>
      <c r="P7" s="136"/>
      <c r="Q7" s="461" t="s">
        <v>145</v>
      </c>
      <c r="R7" s="462" t="s">
        <v>72</v>
      </c>
      <c r="S7" s="463">
        <v>1983</v>
      </c>
      <c r="T7" s="464" t="str">
        <f>IF(R7="M",AZ7,BA7)</f>
        <v>K16</v>
      </c>
      <c r="U7" s="465" t="s">
        <v>69</v>
      </c>
      <c r="V7" s="466">
        <v>0.017858796296296296</v>
      </c>
      <c r="W7" s="467">
        <v>6</v>
      </c>
      <c r="X7" s="468">
        <f>V7/W7</f>
        <v>0.002976466049382716</v>
      </c>
      <c r="Y7" s="469">
        <v>0.01726851851851852</v>
      </c>
      <c r="Z7" s="467">
        <v>6</v>
      </c>
      <c r="AA7" s="468">
        <f>Y7/Z7</f>
        <v>0.0028780864197530866</v>
      </c>
      <c r="AB7" s="470">
        <v>0.01832175925925926</v>
      </c>
      <c r="AC7" s="467">
        <v>6</v>
      </c>
      <c r="AD7" s="468">
        <f>AB7/AC7</f>
        <v>0.0030536265432098766</v>
      </c>
      <c r="AE7" s="471"/>
      <c r="AF7" s="467"/>
      <c r="AG7" s="468" t="e">
        <f>AE7/AF7</f>
        <v>#DIV/0!</v>
      </c>
      <c r="AH7" s="470"/>
      <c r="AI7" s="467"/>
      <c r="AJ7" s="468" t="e">
        <f>AH7/AI7</f>
        <v>#DIV/0!</v>
      </c>
      <c r="AK7" s="472"/>
      <c r="AL7" s="467"/>
      <c r="AM7" s="468" t="e">
        <f>AK7/AL7</f>
        <v>#DIV/0!</v>
      </c>
      <c r="AN7" s="469"/>
      <c r="AO7" s="473"/>
      <c r="AP7" s="468" t="e">
        <f>AN7/AO7</f>
        <v>#DIV/0!</v>
      </c>
      <c r="AQ7" s="472"/>
      <c r="AR7" s="474"/>
      <c r="AS7" s="468" t="e">
        <f>AQ7/AR7</f>
        <v>#DIV/0!</v>
      </c>
      <c r="AT7" s="475">
        <v>1</v>
      </c>
      <c r="AU7" s="476"/>
      <c r="AV7" s="476"/>
      <c r="AW7" s="477"/>
      <c r="AX7" s="478"/>
      <c r="AY7" s="479">
        <f>$AY$2-S7</f>
        <v>26</v>
      </c>
      <c r="AZ7" s="479" t="b">
        <f>IF(AND(R7="M",AY7&lt;=19),"M16",IF(AND(R7="M",AY7&lt;=29),"M20",IF(AND(R7="M",AY7&lt;=39),"M30",IF(AND(R7="M",AY7&lt;=49),"M40",IF(AND(R7="M",AY7&lt;=59),"M50",IF(AND(R7="M",AY7&lt;=69),"M60",IF(AND(R7="M",AY7&lt;=99),"M70")))))))</f>
        <v>0</v>
      </c>
      <c r="BA7" s="479" t="str">
        <f>IF(AND(R7="K",AY7&lt;=35),"K16",IF(AND(R7="K",AY7&lt;=49),"K36",IF(AND(R7="K",AY7&lt;=99),"K50")))</f>
        <v>K16</v>
      </c>
      <c r="BB7" s="477"/>
      <c r="BC7" s="477"/>
      <c r="BD7" s="477"/>
      <c r="BE7" s="477"/>
      <c r="BF7" s="477"/>
      <c r="BG7" s="477"/>
      <c r="BH7" s="477"/>
      <c r="BI7" s="477"/>
      <c r="BJ7" s="477"/>
      <c r="BK7" s="477"/>
      <c r="BL7" s="477"/>
    </row>
    <row r="8" spans="1:53" ht="11.25" customHeight="1">
      <c r="A8" s="163">
        <f t="shared" si="0"/>
        <v>5</v>
      </c>
      <c r="B8" s="303">
        <f>B7+1</f>
        <v>5</v>
      </c>
      <c r="C8" s="179">
        <v>31</v>
      </c>
      <c r="D8" s="135" t="s">
        <v>66</v>
      </c>
      <c r="E8" s="96">
        <f>V8+Y8+AB8+AE8+AH8+AK8+AN8</f>
        <v>0.05657407407407408</v>
      </c>
      <c r="F8" s="97">
        <f>IF(E9&gt;E8,E9-E8,"")</f>
        <v>0.002662037037037032</v>
      </c>
      <c r="G8" s="98">
        <f>W8+Z8+AC8+AF8+AI8+AL8+AO8</f>
        <v>18</v>
      </c>
      <c r="H8" s="99">
        <f>E8/G8</f>
        <v>0.003143004115226338</v>
      </c>
      <c r="I8" s="165">
        <v>9</v>
      </c>
      <c r="J8" s="134">
        <v>9</v>
      </c>
      <c r="K8" s="135">
        <v>9</v>
      </c>
      <c r="L8" s="135"/>
      <c r="M8" s="134"/>
      <c r="N8" s="135"/>
      <c r="O8" s="136"/>
      <c r="P8" s="136"/>
      <c r="Q8" s="167" t="s">
        <v>145</v>
      </c>
      <c r="R8" s="168" t="s">
        <v>58</v>
      </c>
      <c r="S8" s="137">
        <v>1970</v>
      </c>
      <c r="T8" s="138" t="str">
        <f>IF(R8="M",AZ8,BA8)</f>
        <v>M30</v>
      </c>
      <c r="U8" s="139" t="s">
        <v>69</v>
      </c>
      <c r="V8" s="152">
        <v>0.019039351851851852</v>
      </c>
      <c r="W8" s="171">
        <v>6</v>
      </c>
      <c r="X8" s="158">
        <f>V8/W8</f>
        <v>0.0031732253086419753</v>
      </c>
      <c r="Y8" s="155">
        <v>0.018657407407407407</v>
      </c>
      <c r="Z8" s="171">
        <v>6</v>
      </c>
      <c r="AA8" s="158">
        <f>Y8/Z8</f>
        <v>0.003109567901234568</v>
      </c>
      <c r="AB8" s="120">
        <v>0.018877314814814816</v>
      </c>
      <c r="AC8" s="171">
        <v>6</v>
      </c>
      <c r="AD8" s="158">
        <f>AB8/AC8</f>
        <v>0.003146219135802469</v>
      </c>
      <c r="AE8" s="172"/>
      <c r="AF8" s="171"/>
      <c r="AG8" s="158" t="e">
        <f>AE8/AF8</f>
        <v>#DIV/0!</v>
      </c>
      <c r="AH8" s="120"/>
      <c r="AI8" s="171"/>
      <c r="AJ8" s="158" t="e">
        <f>AH8/AI8</f>
        <v>#DIV/0!</v>
      </c>
      <c r="AK8" s="121"/>
      <c r="AL8" s="171"/>
      <c r="AM8" s="158" t="e">
        <f>AK8/AL8</f>
        <v>#DIV/0!</v>
      </c>
      <c r="AN8" s="155"/>
      <c r="AO8" s="173"/>
      <c r="AP8" s="158" t="e">
        <f>AN8/AO8</f>
        <v>#DIV/0!</v>
      </c>
      <c r="AQ8" s="160"/>
      <c r="AR8" s="174"/>
      <c r="AS8" s="158" t="e">
        <f>AQ8/AR8</f>
        <v>#DIV/0!</v>
      </c>
      <c r="AT8" s="214">
        <v>1</v>
      </c>
      <c r="AU8" s="181"/>
      <c r="AV8" s="182"/>
      <c r="AW8" s="181"/>
      <c r="AX8" s="183"/>
      <c r="AY8" s="219">
        <f>$AY$2-S8</f>
        <v>39</v>
      </c>
      <c r="AZ8" s="219" t="str">
        <f>IF(AND(R8="M",AY8&lt;=19),"M16",IF(AND(R8="M",AY8&lt;=29),"M20",IF(AND(R8="M",AY8&lt;=39),"M30",IF(AND(R8="M",AY8&lt;=49),"M40",IF(AND(R8="M",AY8&lt;=59),"M50",IF(AND(R8="M",AY8&lt;=69),"M60",IF(AND(R8="M",AY8&lt;=99),"M70")))))))</f>
        <v>M30</v>
      </c>
      <c r="BA8" s="219" t="b">
        <f>IF(AND(R8="K",AY8&lt;=35),"K16",IF(AND(R8="K",AY8&lt;=49),"K36",IF(AND(R8="K",AY8&lt;=99),"K50")))</f>
        <v>0</v>
      </c>
    </row>
    <row r="9" spans="1:53" ht="11.25" customHeight="1">
      <c r="A9" s="163">
        <f t="shared" si="0"/>
        <v>6</v>
      </c>
      <c r="B9" s="303">
        <f>B8+1</f>
        <v>6</v>
      </c>
      <c r="C9" s="179">
        <v>29</v>
      </c>
      <c r="D9" s="135" t="s">
        <v>104</v>
      </c>
      <c r="E9" s="96">
        <f>V9+Y9+AB9+AE9+AH9+AK9+AN9</f>
        <v>0.059236111111111114</v>
      </c>
      <c r="F9" s="97">
        <f>IF(E10&gt;E9,E10-E9,"")</f>
        <v>0.0009027777777777732</v>
      </c>
      <c r="G9" s="98">
        <f>W9+Z9+AC9+AF9+AI9+AL9+AO9</f>
        <v>18</v>
      </c>
      <c r="H9" s="99">
        <f>E9/G9</f>
        <v>0.0032908950617283952</v>
      </c>
      <c r="I9" s="165">
        <v>11</v>
      </c>
      <c r="J9" s="134">
        <v>10</v>
      </c>
      <c r="K9" s="135">
        <v>14</v>
      </c>
      <c r="L9" s="135"/>
      <c r="M9" s="134"/>
      <c r="N9" s="135"/>
      <c r="O9" s="136"/>
      <c r="P9" s="136"/>
      <c r="Q9" s="167" t="s">
        <v>145</v>
      </c>
      <c r="R9" s="168" t="s">
        <v>58</v>
      </c>
      <c r="S9" s="137">
        <v>1981</v>
      </c>
      <c r="T9" s="138" t="str">
        <f>IF(R9="M",AZ9,BA9)</f>
        <v>M20</v>
      </c>
      <c r="U9" s="139" t="s">
        <v>71</v>
      </c>
      <c r="V9" s="152">
        <v>0.020694444444444446</v>
      </c>
      <c r="W9" s="171">
        <v>6</v>
      </c>
      <c r="X9" s="158">
        <f>V9/W9</f>
        <v>0.0034490740740740745</v>
      </c>
      <c r="Y9" s="155">
        <v>0.018796296296296297</v>
      </c>
      <c r="Z9" s="171">
        <v>6</v>
      </c>
      <c r="AA9" s="158">
        <f>Y9/Z9</f>
        <v>0.003132716049382716</v>
      </c>
      <c r="AB9" s="120">
        <v>0.01974537037037037</v>
      </c>
      <c r="AC9" s="171">
        <v>6</v>
      </c>
      <c r="AD9" s="158">
        <f>AB9/AC9</f>
        <v>0.0032908950617283952</v>
      </c>
      <c r="AE9" s="172"/>
      <c r="AF9" s="171"/>
      <c r="AG9" s="158" t="e">
        <f>AE9/AF9</f>
        <v>#DIV/0!</v>
      </c>
      <c r="AH9" s="120"/>
      <c r="AI9" s="171"/>
      <c r="AJ9" s="158" t="e">
        <f>AH9/AI9</f>
        <v>#DIV/0!</v>
      </c>
      <c r="AK9" s="121"/>
      <c r="AL9" s="171"/>
      <c r="AM9" s="158" t="e">
        <f>AK9/AL9</f>
        <v>#DIV/0!</v>
      </c>
      <c r="AN9" s="155"/>
      <c r="AO9" s="173"/>
      <c r="AP9" s="158" t="e">
        <f>AN9/AO9</f>
        <v>#DIV/0!</v>
      </c>
      <c r="AQ9" s="121"/>
      <c r="AR9" s="174"/>
      <c r="AS9" s="158" t="e">
        <f>AQ9/AR9</f>
        <v>#DIV/0!</v>
      </c>
      <c r="AT9" s="214">
        <v>1</v>
      </c>
      <c r="AU9" s="175"/>
      <c r="AV9" s="176"/>
      <c r="AW9" s="175"/>
      <c r="AX9" s="177"/>
      <c r="AY9" s="233">
        <f>$AY$2-S9</f>
        <v>28</v>
      </c>
      <c r="AZ9" s="234" t="str">
        <f>IF(AND(R9="M",AY9&lt;=19),"M16",IF(AND(R9="M",AY9&lt;=29),"M20",IF(AND(R9="M",AY9&lt;=39),"M30",IF(AND(R9="M",AY9&lt;=49),"M40",IF(AND(R9="M",AY9&lt;=59),"M50",IF(AND(R9="M",AY9&lt;=69),"M60",IF(AND(R9="M",AY9&lt;=99),"M70")))))))</f>
        <v>M20</v>
      </c>
      <c r="BA9" s="219" t="b">
        <f>IF(AND(R9="K",AY9&lt;=35),"K16",IF(AND(R9="K",AY9&lt;=49),"K36",IF(AND(R9="K",AY9&lt;=99),"K50")))</f>
        <v>0</v>
      </c>
    </row>
    <row r="10" spans="1:53" ht="11.25" customHeight="1">
      <c r="A10" s="163">
        <f t="shared" si="0"/>
        <v>7</v>
      </c>
      <c r="B10" s="303">
        <f>B9+1</f>
        <v>7</v>
      </c>
      <c r="C10" s="179">
        <v>40</v>
      </c>
      <c r="D10" s="135" t="s">
        <v>119</v>
      </c>
      <c r="E10" s="96">
        <f>V10+Y10+AB10+AE10+AH10+AK10+AN10</f>
        <v>0.06013888888888889</v>
      </c>
      <c r="F10" s="97">
        <f>IF(E11&gt;E10,E11-E10,"")</f>
        <v>0.0004398148148148165</v>
      </c>
      <c r="G10" s="98">
        <f>W10+Z10+AC10+AF10+AI10+AL10+AO10</f>
        <v>18</v>
      </c>
      <c r="H10" s="99">
        <f>E10/G10</f>
        <v>0.0033410493827160494</v>
      </c>
      <c r="I10" s="165">
        <v>14</v>
      </c>
      <c r="J10" s="134">
        <v>11</v>
      </c>
      <c r="K10" s="135">
        <v>11</v>
      </c>
      <c r="L10" s="135"/>
      <c r="M10" s="134"/>
      <c r="N10" s="135"/>
      <c r="O10" s="136"/>
      <c r="P10" s="136"/>
      <c r="Q10" s="167" t="s">
        <v>145</v>
      </c>
      <c r="R10" s="168" t="s">
        <v>58</v>
      </c>
      <c r="S10" s="137">
        <v>1978</v>
      </c>
      <c r="T10" s="138" t="str">
        <f>IF(R10="M",AZ10,BA10)</f>
        <v>M30</v>
      </c>
      <c r="U10" s="139" t="s">
        <v>71</v>
      </c>
      <c r="V10" s="152">
        <v>0.021388888888888888</v>
      </c>
      <c r="W10" s="171">
        <v>6</v>
      </c>
      <c r="X10" s="158">
        <f>V10/W10</f>
        <v>0.0035648148148148145</v>
      </c>
      <c r="Y10" s="155">
        <v>0.01943287037037037</v>
      </c>
      <c r="Z10" s="171">
        <v>6</v>
      </c>
      <c r="AA10" s="158">
        <f>Y10/Z10</f>
        <v>0.003238811728395062</v>
      </c>
      <c r="AB10" s="120">
        <v>0.01931712962962963</v>
      </c>
      <c r="AC10" s="171">
        <v>6</v>
      </c>
      <c r="AD10" s="158">
        <f>AB10/AC10</f>
        <v>0.0032195216049382713</v>
      </c>
      <c r="AE10" s="172"/>
      <c r="AF10" s="171"/>
      <c r="AG10" s="158" t="e">
        <f>AE10/AF10</f>
        <v>#DIV/0!</v>
      </c>
      <c r="AH10" s="120"/>
      <c r="AI10" s="171"/>
      <c r="AJ10" s="158" t="e">
        <f>AH10/AI10</f>
        <v>#DIV/0!</v>
      </c>
      <c r="AK10" s="121"/>
      <c r="AL10" s="171"/>
      <c r="AM10" s="158" t="e">
        <f>AK10/AL10</f>
        <v>#DIV/0!</v>
      </c>
      <c r="AN10" s="155"/>
      <c r="AO10" s="173"/>
      <c r="AP10" s="158" t="e">
        <f>AN10/AO10</f>
        <v>#DIV/0!</v>
      </c>
      <c r="AQ10" s="121"/>
      <c r="AR10" s="174"/>
      <c r="AS10" s="158" t="e">
        <f>AQ10/AR10</f>
        <v>#DIV/0!</v>
      </c>
      <c r="AT10" s="214">
        <v>1</v>
      </c>
      <c r="AU10" s="181"/>
      <c r="AV10" s="182"/>
      <c r="AW10" s="181"/>
      <c r="AX10" s="183"/>
      <c r="AY10" s="233">
        <f>$AY$2-S10</f>
        <v>31</v>
      </c>
      <c r="AZ10" s="234" t="str">
        <f>IF(AND(R10="M",AY10&lt;=19),"M16",IF(AND(R10="M",AY10&lt;=29),"M20",IF(AND(R10="M",AY10&lt;=39),"M30",IF(AND(R10="M",AY10&lt;=49),"M40",IF(AND(R10="M",AY10&lt;=59),"M50",IF(AND(R10="M",AY10&lt;=69),"M60",IF(AND(R10="M",AY10&lt;=99),"M70")))))))</f>
        <v>M30</v>
      </c>
      <c r="BA10" s="219" t="b">
        <f>IF(AND(R10="K",AY10&lt;=35),"K16",IF(AND(R10="K",AY10&lt;=49),"K36",IF(AND(R10="K",AY10&lt;=99),"K50")))</f>
        <v>0</v>
      </c>
    </row>
    <row r="11" spans="1:53" ht="11.25" customHeight="1">
      <c r="A11" s="163">
        <f>A10+1</f>
        <v>8</v>
      </c>
      <c r="B11" s="303">
        <f>B10+1</f>
        <v>8</v>
      </c>
      <c r="C11" s="179">
        <v>23</v>
      </c>
      <c r="D11" s="135" t="s">
        <v>122</v>
      </c>
      <c r="E11" s="96">
        <f>V11+Y11+AB11+AE11+AH11+AK11+AN11</f>
        <v>0.060578703703703704</v>
      </c>
      <c r="F11" s="97">
        <f>IF(E12&gt;E11,E12-E11,"")</f>
        <v>0.0016898148148148107</v>
      </c>
      <c r="G11" s="98">
        <f>W11+Z11+AC11+AF11+AI11+AL11+AO11</f>
        <v>18</v>
      </c>
      <c r="H11" s="99">
        <f>E11/G11</f>
        <v>0.0033654835390946503</v>
      </c>
      <c r="I11" s="165">
        <v>12</v>
      </c>
      <c r="J11" s="134">
        <v>13</v>
      </c>
      <c r="K11" s="135">
        <v>12</v>
      </c>
      <c r="L11" s="135"/>
      <c r="M11" s="134"/>
      <c r="N11" s="135"/>
      <c r="O11" s="136"/>
      <c r="P11" s="136"/>
      <c r="Q11" s="167" t="s">
        <v>145</v>
      </c>
      <c r="R11" s="168" t="s">
        <v>58</v>
      </c>
      <c r="S11" s="137">
        <v>1977</v>
      </c>
      <c r="T11" s="138" t="str">
        <f>IF(R11="M",AZ11,BA11)</f>
        <v>M30</v>
      </c>
      <c r="U11" s="237" t="s">
        <v>98</v>
      </c>
      <c r="V11" s="152">
        <v>0.02082175925925926</v>
      </c>
      <c r="W11" s="171">
        <v>6</v>
      </c>
      <c r="X11" s="158">
        <f>V11/W11</f>
        <v>0.003470293209876543</v>
      </c>
      <c r="Y11" s="155">
        <v>0.02011574074074074</v>
      </c>
      <c r="Z11" s="171">
        <v>6</v>
      </c>
      <c r="AA11" s="158">
        <f>Y11/Z11</f>
        <v>0.0033526234567901234</v>
      </c>
      <c r="AB11" s="120">
        <v>0.019641203703703706</v>
      </c>
      <c r="AC11" s="171">
        <v>6</v>
      </c>
      <c r="AD11" s="158">
        <f>AB11/AC11</f>
        <v>0.0032735339506172845</v>
      </c>
      <c r="AE11" s="172"/>
      <c r="AF11" s="171"/>
      <c r="AG11" s="158" t="e">
        <f>AE11/AF11</f>
        <v>#DIV/0!</v>
      </c>
      <c r="AH11" s="120"/>
      <c r="AI11" s="171"/>
      <c r="AJ11" s="158" t="e">
        <f>AH11/AI11</f>
        <v>#DIV/0!</v>
      </c>
      <c r="AK11" s="121"/>
      <c r="AL11" s="171"/>
      <c r="AM11" s="158" t="e">
        <f>AK11/AL11</f>
        <v>#DIV/0!</v>
      </c>
      <c r="AN11" s="155"/>
      <c r="AO11" s="173"/>
      <c r="AP11" s="158" t="e">
        <f>AN11/AO11</f>
        <v>#DIV/0!</v>
      </c>
      <c r="AQ11" s="121"/>
      <c r="AR11" s="174"/>
      <c r="AS11" s="158" t="e">
        <f>AQ11/AR11</f>
        <v>#DIV/0!</v>
      </c>
      <c r="AT11" s="214">
        <v>1</v>
      </c>
      <c r="AU11" s="175"/>
      <c r="AV11" s="176"/>
      <c r="AW11" s="175"/>
      <c r="AX11" s="177"/>
      <c r="AY11" s="233">
        <f>$AY$2-S11</f>
        <v>32</v>
      </c>
      <c r="AZ11" s="234" t="str">
        <f>IF(AND(R11="M",AY11&lt;=19),"M16",IF(AND(R11="M",AY11&lt;=29),"M20",IF(AND(R11="M",AY11&lt;=39),"M30",IF(AND(R11="M",AY11&lt;=49),"M40",IF(AND(R11="M",AY11&lt;=59),"M50",IF(AND(R11="M",AY11&lt;=69),"M60",IF(AND(R11="M",AY11&lt;=99),"M70")))))))</f>
        <v>M30</v>
      </c>
      <c r="BA11" s="219" t="b">
        <f>IF(AND(R11="K",AY11&lt;=35),"K16",IF(AND(R11="K",AY11&lt;=49),"K36",IF(AND(R11="K",AY11&lt;=99),"K50")))</f>
        <v>0</v>
      </c>
    </row>
    <row r="12" spans="1:53" ht="11.25" customHeight="1">
      <c r="A12" s="163">
        <f t="shared" si="0"/>
        <v>9</v>
      </c>
      <c r="B12" s="303">
        <f>B11+1</f>
        <v>9</v>
      </c>
      <c r="C12" s="179">
        <v>35</v>
      </c>
      <c r="D12" s="135" t="s">
        <v>108</v>
      </c>
      <c r="E12" s="96">
        <f>V12+Y12+AB12+AE12+AH12+AK12+AN12</f>
        <v>0.062268518518518515</v>
      </c>
      <c r="F12" s="97">
        <f>IF(E13&gt;E12,E13-E12,"")</f>
        <v>0.0020601851851851927</v>
      </c>
      <c r="G12" s="98">
        <f>W12+Z12+AC12+AF12+AI12+AL12+AO12</f>
        <v>18</v>
      </c>
      <c r="H12" s="99">
        <f>E12/G12</f>
        <v>0.003459362139917695</v>
      </c>
      <c r="I12" s="165">
        <v>13</v>
      </c>
      <c r="J12" s="134">
        <v>14</v>
      </c>
      <c r="K12" s="135">
        <v>16</v>
      </c>
      <c r="L12" s="135"/>
      <c r="M12" s="134"/>
      <c r="N12" s="135"/>
      <c r="O12" s="136"/>
      <c r="P12" s="136"/>
      <c r="Q12" s="167" t="s">
        <v>145</v>
      </c>
      <c r="R12" s="168" t="s">
        <v>58</v>
      </c>
      <c r="S12" s="137">
        <v>1958</v>
      </c>
      <c r="T12" s="138" t="str">
        <f>IF(R12="M",AZ12,BA12)</f>
        <v>M50</v>
      </c>
      <c r="U12" s="139" t="s">
        <v>69</v>
      </c>
      <c r="V12" s="152">
        <v>0.0212962962962963</v>
      </c>
      <c r="W12" s="171">
        <v>6</v>
      </c>
      <c r="X12" s="158">
        <f>V12/W12</f>
        <v>0.003549382716049383</v>
      </c>
      <c r="Y12" s="155">
        <v>0.02025462962962963</v>
      </c>
      <c r="Z12" s="171">
        <v>6</v>
      </c>
      <c r="AA12" s="158">
        <f>Y12/Z12</f>
        <v>0.0033757716049382714</v>
      </c>
      <c r="AB12" s="120">
        <v>0.02071759259259259</v>
      </c>
      <c r="AC12" s="171">
        <v>6</v>
      </c>
      <c r="AD12" s="158">
        <f>AB12/AC12</f>
        <v>0.0034529320987654317</v>
      </c>
      <c r="AE12" s="172"/>
      <c r="AF12" s="171"/>
      <c r="AG12" s="158" t="e">
        <f>AE12/AF12</f>
        <v>#DIV/0!</v>
      </c>
      <c r="AH12" s="120"/>
      <c r="AI12" s="171"/>
      <c r="AJ12" s="158" t="e">
        <f>AH12/AI12</f>
        <v>#DIV/0!</v>
      </c>
      <c r="AK12" s="121"/>
      <c r="AL12" s="171"/>
      <c r="AM12" s="158" t="e">
        <f>AK12/AL12</f>
        <v>#DIV/0!</v>
      </c>
      <c r="AN12" s="155"/>
      <c r="AO12" s="173"/>
      <c r="AP12" s="158" t="e">
        <f>AN12/AO12</f>
        <v>#DIV/0!</v>
      </c>
      <c r="AQ12" s="122"/>
      <c r="AR12" s="174"/>
      <c r="AS12" s="158" t="e">
        <f>AQ12/AR12</f>
        <v>#DIV/0!</v>
      </c>
      <c r="AT12" s="214">
        <v>1</v>
      </c>
      <c r="AU12" s="215"/>
      <c r="AV12" s="215"/>
      <c r="AY12" s="233">
        <f>$AY$2-S12</f>
        <v>51</v>
      </c>
      <c r="AZ12" s="234" t="str">
        <f>IF(AND(R12="M",AY12&lt;=19),"M16",IF(AND(R12="M",AY12&lt;=29),"M20",IF(AND(R12="M",AY12&lt;=39),"M30",IF(AND(R12="M",AY12&lt;=49),"M40",IF(AND(R12="M",AY12&lt;=59),"M50",IF(AND(R12="M",AY12&lt;=69),"M60",IF(AND(R12="M",AY12&lt;=99),"M70")))))))</f>
        <v>M50</v>
      </c>
      <c r="BA12" s="219" t="b">
        <f>IF(AND(R12="K",AY12&lt;=35),"K16",IF(AND(R12="K",AY12&lt;=49),"K36",IF(AND(R12="K",AY12&lt;=99),"K50")))</f>
        <v>0</v>
      </c>
    </row>
    <row r="13" spans="1:53" ht="11.25" customHeight="1">
      <c r="A13" s="163">
        <f t="shared" si="0"/>
        <v>10</v>
      </c>
      <c r="B13" s="303">
        <f>B12+1</f>
        <v>10</v>
      </c>
      <c r="C13" s="179">
        <v>2</v>
      </c>
      <c r="D13" s="135" t="s">
        <v>73</v>
      </c>
      <c r="E13" s="96">
        <f>V13+Y13+AB13+AE13+AH13+AK13+AN13</f>
        <v>0.06432870370370371</v>
      </c>
      <c r="F13" s="97">
        <f>IF(E14&gt;E13,E14-E13,"")</f>
      </c>
      <c r="G13" s="98">
        <f>W13+Z13+AC13+AF13+AI13+AL13+AO13</f>
        <v>18</v>
      </c>
      <c r="H13" s="99">
        <f>E13/G13</f>
        <v>0.0035738168724279836</v>
      </c>
      <c r="I13" s="165">
        <v>15</v>
      </c>
      <c r="J13" s="134">
        <v>16</v>
      </c>
      <c r="K13" s="135">
        <v>18</v>
      </c>
      <c r="L13" s="135"/>
      <c r="M13" s="134"/>
      <c r="N13" s="135"/>
      <c r="O13" s="136"/>
      <c r="P13" s="136"/>
      <c r="Q13" s="167" t="s">
        <v>145</v>
      </c>
      <c r="R13" s="168" t="s">
        <v>58</v>
      </c>
      <c r="S13" s="137">
        <v>1949</v>
      </c>
      <c r="T13" s="138" t="str">
        <f>IF(R13="M",AZ13,BA13)</f>
        <v>M60</v>
      </c>
      <c r="U13" s="139" t="s">
        <v>69</v>
      </c>
      <c r="V13" s="152">
        <v>0.02210648148148148</v>
      </c>
      <c r="W13" s="171">
        <v>6</v>
      </c>
      <c r="X13" s="158">
        <f>V13/W13</f>
        <v>0.0036844135802469135</v>
      </c>
      <c r="Y13" s="155">
        <v>0.020787037037037038</v>
      </c>
      <c r="Z13" s="171">
        <v>6</v>
      </c>
      <c r="AA13" s="158">
        <f>Y13/Z13</f>
        <v>0.003464506172839506</v>
      </c>
      <c r="AB13" s="120">
        <v>0.021435185185185186</v>
      </c>
      <c r="AC13" s="171">
        <v>6</v>
      </c>
      <c r="AD13" s="158">
        <f>AB13/AC13</f>
        <v>0.003572530864197531</v>
      </c>
      <c r="AE13" s="172"/>
      <c r="AF13" s="171"/>
      <c r="AG13" s="158" t="e">
        <f>AE13/AF13</f>
        <v>#DIV/0!</v>
      </c>
      <c r="AH13" s="120"/>
      <c r="AI13" s="171"/>
      <c r="AJ13" s="158" t="e">
        <f>AH13/AI13</f>
        <v>#DIV/0!</v>
      </c>
      <c r="AK13" s="121"/>
      <c r="AL13" s="171"/>
      <c r="AM13" s="158" t="e">
        <f>AK13/AL13</f>
        <v>#DIV/0!</v>
      </c>
      <c r="AN13" s="160"/>
      <c r="AO13" s="173"/>
      <c r="AP13" s="158" t="e">
        <f>AN13/AO13</f>
        <v>#DIV/0!</v>
      </c>
      <c r="AQ13" s="122"/>
      <c r="AR13" s="174"/>
      <c r="AS13" s="158" t="e">
        <f>AQ13/AR13</f>
        <v>#DIV/0!</v>
      </c>
      <c r="AT13" s="214">
        <v>1</v>
      </c>
      <c r="AU13" s="175"/>
      <c r="AV13" s="176"/>
      <c r="AW13" s="175"/>
      <c r="AX13" s="177"/>
      <c r="AY13" s="233">
        <f>$AY$2-S13</f>
        <v>60</v>
      </c>
      <c r="AZ13" s="234" t="str">
        <f>IF(AND(R13="M",AY13&lt;=19),"M16",IF(AND(R13="M",AY13&lt;=29),"M20",IF(AND(R13="M",AY13&lt;=39),"M30",IF(AND(R13="M",AY13&lt;=49),"M40",IF(AND(R13="M",AY13&lt;=59),"M50",IF(AND(R13="M",AY13&lt;=69),"M60",IF(AND(R13="M",AY13&lt;=99),"M70")))))))</f>
        <v>M60</v>
      </c>
      <c r="BA13" s="219" t="b">
        <f>IF(AND(R13="K",AY13&lt;=35),"K16",IF(AND(R13="K",AY13&lt;=49),"K36",IF(AND(R13="K",AY13&lt;=99),"K50")))</f>
        <v>0</v>
      </c>
    </row>
    <row r="14" spans="1:53" ht="11.25" customHeight="1">
      <c r="A14" s="163">
        <f t="shared" si="0"/>
        <v>11</v>
      </c>
      <c r="B14" s="303">
        <f>B13+1</f>
        <v>11</v>
      </c>
      <c r="C14" s="179">
        <v>13</v>
      </c>
      <c r="D14" s="135" t="s">
        <v>70</v>
      </c>
      <c r="E14" s="96">
        <f>V14+Y14+AB14+AE14+AH14+AK14+AN14</f>
        <v>0.06432870370370371</v>
      </c>
      <c r="F14" s="97">
        <f>IF(E15&gt;E14,E15-E14,"")</f>
        <v>0.001018518518518502</v>
      </c>
      <c r="G14" s="98">
        <f>W14+Z14+AC14+AF14+AI14+AL14+AO14</f>
        <v>18</v>
      </c>
      <c r="H14" s="99">
        <f>E14/G14</f>
        <v>0.0035738168724279836</v>
      </c>
      <c r="I14" s="165">
        <v>16</v>
      </c>
      <c r="J14" s="134">
        <v>17</v>
      </c>
      <c r="K14" s="135">
        <v>19</v>
      </c>
      <c r="L14" s="135"/>
      <c r="M14" s="134"/>
      <c r="N14" s="135"/>
      <c r="O14" s="136"/>
      <c r="P14" s="136"/>
      <c r="Q14" s="167" t="s">
        <v>145</v>
      </c>
      <c r="R14" s="168" t="s">
        <v>58</v>
      </c>
      <c r="S14" s="137">
        <v>1952</v>
      </c>
      <c r="T14" s="138" t="str">
        <f>IF(R14="M",AZ14,BA14)</f>
        <v>M50</v>
      </c>
      <c r="U14" s="139" t="s">
        <v>69</v>
      </c>
      <c r="V14" s="152">
        <v>0.02210648148148148</v>
      </c>
      <c r="W14" s="171">
        <v>6</v>
      </c>
      <c r="X14" s="158">
        <f>V14/W14</f>
        <v>0.0036844135802469135</v>
      </c>
      <c r="Y14" s="155">
        <v>0.020787037037037038</v>
      </c>
      <c r="Z14" s="171">
        <v>6</v>
      </c>
      <c r="AA14" s="158">
        <f>Y14/Z14</f>
        <v>0.003464506172839506</v>
      </c>
      <c r="AB14" s="120">
        <v>0.021435185185185186</v>
      </c>
      <c r="AC14" s="171">
        <v>6</v>
      </c>
      <c r="AD14" s="158">
        <f>AB14/AC14</f>
        <v>0.003572530864197531</v>
      </c>
      <c r="AE14" s="172"/>
      <c r="AF14" s="171"/>
      <c r="AG14" s="158" t="e">
        <f>AE14/AF14</f>
        <v>#DIV/0!</v>
      </c>
      <c r="AH14" s="120"/>
      <c r="AI14" s="171"/>
      <c r="AJ14" s="158" t="e">
        <f>AH14/AI14</f>
        <v>#DIV/0!</v>
      </c>
      <c r="AK14" s="122"/>
      <c r="AL14" s="171"/>
      <c r="AM14" s="158" t="e">
        <f>AK14/AL14</f>
        <v>#DIV/0!</v>
      </c>
      <c r="AN14" s="155"/>
      <c r="AO14" s="173"/>
      <c r="AP14" s="158" t="e">
        <f>AN14/AO14</f>
        <v>#DIV/0!</v>
      </c>
      <c r="AQ14" s="180"/>
      <c r="AR14" s="174"/>
      <c r="AS14" s="158" t="e">
        <f>AQ14/AR14</f>
        <v>#DIV/0!</v>
      </c>
      <c r="AT14" s="214">
        <v>1</v>
      </c>
      <c r="AU14" s="215"/>
      <c r="AV14" s="215"/>
      <c r="AY14" s="233">
        <f>$AY$2-S14</f>
        <v>57</v>
      </c>
      <c r="AZ14" s="234" t="str">
        <f>IF(AND(R14="M",AY14&lt;=19),"M16",IF(AND(R14="M",AY14&lt;=29),"M20",IF(AND(R14="M",AY14&lt;=39),"M30",IF(AND(R14="M",AY14&lt;=49),"M40",IF(AND(R14="M",AY14&lt;=59),"M50",IF(AND(R14="M",AY14&lt;=69),"M60",IF(AND(R14="M",AY14&lt;=99),"M70")))))))</f>
        <v>M50</v>
      </c>
      <c r="BA14" s="219" t="b">
        <f>IF(AND(R14="K",AY14&lt;=35),"K16",IF(AND(R14="K",AY14&lt;=49),"K36",IF(AND(R14="K",AY14&lt;=99),"K50")))</f>
        <v>0</v>
      </c>
    </row>
    <row r="15" spans="1:64" s="480" customFormat="1" ht="11.25" customHeight="1">
      <c r="A15" s="451">
        <f t="shared" si="0"/>
        <v>12</v>
      </c>
      <c r="B15" s="452">
        <f>B14+1</f>
        <v>12</v>
      </c>
      <c r="C15" s="453">
        <v>4</v>
      </c>
      <c r="D15" s="454" t="s">
        <v>78</v>
      </c>
      <c r="E15" s="455">
        <f>V15+Y15+AB15+AE15+AH15+AK15+AN15</f>
        <v>0.06534722222222221</v>
      </c>
      <c r="F15" s="456">
        <f>IF(E16&gt;E15,E16-E15,"")</f>
        <v>0.0008333333333333526</v>
      </c>
      <c r="G15" s="457">
        <f>W15+Z15+AC15+AF15+AI15+AL15+AO15</f>
        <v>18</v>
      </c>
      <c r="H15" s="458">
        <f>E15/G15</f>
        <v>0.0036304012345679004</v>
      </c>
      <c r="I15" s="459">
        <v>17</v>
      </c>
      <c r="J15" s="460">
        <v>19</v>
      </c>
      <c r="K15" s="454">
        <v>20</v>
      </c>
      <c r="L15" s="135"/>
      <c r="M15" s="134"/>
      <c r="N15" s="135"/>
      <c r="O15" s="136"/>
      <c r="P15" s="136"/>
      <c r="Q15" s="461" t="s">
        <v>145</v>
      </c>
      <c r="R15" s="462" t="s">
        <v>72</v>
      </c>
      <c r="S15" s="463">
        <v>1983</v>
      </c>
      <c r="T15" s="464" t="str">
        <f>IF(R15="M",AZ15,BA15)</f>
        <v>K16</v>
      </c>
      <c r="U15" s="465" t="s">
        <v>79</v>
      </c>
      <c r="V15" s="466">
        <v>0.022488425925925926</v>
      </c>
      <c r="W15" s="467">
        <v>6</v>
      </c>
      <c r="X15" s="468">
        <f>V15/W15</f>
        <v>0.003748070987654321</v>
      </c>
      <c r="Y15" s="469">
        <v>0.021354166666666664</v>
      </c>
      <c r="Z15" s="467">
        <v>6</v>
      </c>
      <c r="AA15" s="468">
        <f>Y15/Z15</f>
        <v>0.0035590277777777773</v>
      </c>
      <c r="AB15" s="470">
        <v>0.021504629629629627</v>
      </c>
      <c r="AC15" s="467">
        <v>6</v>
      </c>
      <c r="AD15" s="468">
        <f>AB15/AC15</f>
        <v>0.0035841049382716044</v>
      </c>
      <c r="AE15" s="471"/>
      <c r="AF15" s="467"/>
      <c r="AG15" s="468" t="e">
        <f>AE15/AF15</f>
        <v>#DIV/0!</v>
      </c>
      <c r="AH15" s="470"/>
      <c r="AI15" s="467"/>
      <c r="AJ15" s="468" t="e">
        <f>AH15/AI15</f>
        <v>#DIV/0!</v>
      </c>
      <c r="AK15" s="472"/>
      <c r="AL15" s="467"/>
      <c r="AM15" s="468" t="e">
        <f>AK15/AL15</f>
        <v>#DIV/0!</v>
      </c>
      <c r="AN15" s="469"/>
      <c r="AO15" s="473"/>
      <c r="AP15" s="468" t="e">
        <f>AN15/AO15</f>
        <v>#DIV/0!</v>
      </c>
      <c r="AQ15" s="472"/>
      <c r="AR15" s="474"/>
      <c r="AS15" s="468" t="e">
        <f>AQ15/AR15</f>
        <v>#DIV/0!</v>
      </c>
      <c r="AT15" s="475">
        <v>1</v>
      </c>
      <c r="AU15" s="481"/>
      <c r="AV15" s="482"/>
      <c r="AW15" s="481"/>
      <c r="AX15" s="478"/>
      <c r="AY15" s="483">
        <f>$AY$2-S15</f>
        <v>26</v>
      </c>
      <c r="AZ15" s="484" t="b">
        <f>IF(AND(R15="M",AY15&lt;=19),"M16",IF(AND(R15="M",AY15&lt;=29),"M20",IF(AND(R15="M",AY15&lt;=39),"M30",IF(AND(R15="M",AY15&lt;=49),"M40",IF(AND(R15="M",AY15&lt;=59),"M50",IF(AND(R15="M",AY15&lt;=69),"M60",IF(AND(R15="M",AY15&lt;=99),"M70")))))))</f>
        <v>0</v>
      </c>
      <c r="BA15" s="479" t="str">
        <f>IF(AND(R15="K",AY15&lt;=35),"K16",IF(AND(R15="K",AY15&lt;=49),"K36",IF(AND(R15="K",AY15&lt;=99),"K50")))</f>
        <v>K16</v>
      </c>
      <c r="BB15" s="477"/>
      <c r="BC15" s="477"/>
      <c r="BD15" s="477"/>
      <c r="BE15" s="477"/>
      <c r="BF15" s="477"/>
      <c r="BG15" s="477"/>
      <c r="BH15" s="477"/>
      <c r="BI15" s="477"/>
      <c r="BJ15" s="477"/>
      <c r="BK15" s="477"/>
      <c r="BL15" s="477"/>
    </row>
    <row r="16" spans="1:53" ht="11.25" customHeight="1">
      <c r="A16" s="163">
        <f t="shared" si="0"/>
        <v>13</v>
      </c>
      <c r="B16" s="303">
        <f>B15+1</f>
        <v>13</v>
      </c>
      <c r="C16" s="179">
        <v>7</v>
      </c>
      <c r="D16" s="135" t="s">
        <v>84</v>
      </c>
      <c r="E16" s="96">
        <f>V16+Y16+AB16+AE16+AH16+AK16+AN16</f>
        <v>0.06618055555555556</v>
      </c>
      <c r="F16" s="97">
        <f>IF(E17&gt;E16,E17-E16,"")</f>
        <v>0.002719907407407407</v>
      </c>
      <c r="G16" s="98">
        <f>W16+Z16+AC16+AF16+AI16+AL16+AO16</f>
        <v>18</v>
      </c>
      <c r="H16" s="99">
        <f>E16/G16</f>
        <v>0.0036766975308641977</v>
      </c>
      <c r="I16" s="165">
        <v>19</v>
      </c>
      <c r="J16" s="134">
        <v>18</v>
      </c>
      <c r="K16" s="135">
        <v>21</v>
      </c>
      <c r="L16" s="135"/>
      <c r="M16" s="134"/>
      <c r="N16" s="135"/>
      <c r="O16" s="136"/>
      <c r="P16" s="136"/>
      <c r="Q16" s="167" t="s">
        <v>145</v>
      </c>
      <c r="R16" s="168" t="s">
        <v>58</v>
      </c>
      <c r="S16" s="137">
        <v>1962</v>
      </c>
      <c r="T16" s="138" t="str">
        <f>IF(R16="M",AZ16,BA16)</f>
        <v>M40</v>
      </c>
      <c r="U16" s="139" t="s">
        <v>71</v>
      </c>
      <c r="V16" s="152">
        <v>0.023344907407407408</v>
      </c>
      <c r="W16" s="171">
        <v>6</v>
      </c>
      <c r="X16" s="158">
        <f>V16/W16</f>
        <v>0.003890817901234568</v>
      </c>
      <c r="Y16" s="155">
        <v>0.021238425925925924</v>
      </c>
      <c r="Z16" s="171">
        <v>6</v>
      </c>
      <c r="AA16" s="158">
        <f>Y16/Z16</f>
        <v>0.0035397376543209874</v>
      </c>
      <c r="AB16" s="120">
        <v>0.021597222222222223</v>
      </c>
      <c r="AC16" s="171">
        <v>6</v>
      </c>
      <c r="AD16" s="158">
        <f>AB16/AC16</f>
        <v>0.003599537037037037</v>
      </c>
      <c r="AE16" s="172"/>
      <c r="AF16" s="171"/>
      <c r="AG16" s="158" t="e">
        <f>AE16/AF16</f>
        <v>#DIV/0!</v>
      </c>
      <c r="AH16" s="120"/>
      <c r="AI16" s="171"/>
      <c r="AJ16" s="158" t="e">
        <f>AH16/AI16</f>
        <v>#DIV/0!</v>
      </c>
      <c r="AK16" s="121"/>
      <c r="AL16" s="171"/>
      <c r="AM16" s="158" t="e">
        <f>AK16/AL16</f>
        <v>#DIV/0!</v>
      </c>
      <c r="AN16" s="160"/>
      <c r="AO16" s="173"/>
      <c r="AP16" s="158" t="e">
        <f>AN16/AO16</f>
        <v>#DIV/0!</v>
      </c>
      <c r="AQ16" s="160"/>
      <c r="AR16" s="174"/>
      <c r="AS16" s="158" t="e">
        <f>AQ16/AR16</f>
        <v>#DIV/0!</v>
      </c>
      <c r="AT16" s="214">
        <v>1</v>
      </c>
      <c r="AU16" s="181"/>
      <c r="AV16" s="182"/>
      <c r="AW16" s="181"/>
      <c r="AX16" s="183"/>
      <c r="AY16" s="233">
        <f>$AY$2-S16</f>
        <v>47</v>
      </c>
      <c r="AZ16" s="234" t="str">
        <f>IF(AND(R16="M",AY16&lt;=19),"M16",IF(AND(R16="M",AY16&lt;=29),"M20",IF(AND(R16="M",AY16&lt;=39),"M30",IF(AND(R16="M",AY16&lt;=49),"M40",IF(AND(R16="M",AY16&lt;=59),"M50",IF(AND(R16="M",AY16&lt;=69),"M60",IF(AND(R16="M",AY16&lt;=99),"M70")))))))</f>
        <v>M40</v>
      </c>
      <c r="BA16" s="219" t="b">
        <f>IF(AND(R16="K",AY16&lt;=35),"K16",IF(AND(R16="K",AY16&lt;=49),"K36",IF(AND(R16="K",AY16&lt;=99),"K50")))</f>
        <v>0</v>
      </c>
    </row>
    <row r="17" spans="1:53" ht="11.25" customHeight="1">
      <c r="A17" s="163">
        <f t="shared" si="0"/>
        <v>14</v>
      </c>
      <c r="B17" s="303">
        <f>B16+1</f>
        <v>14</v>
      </c>
      <c r="C17" s="179">
        <v>10</v>
      </c>
      <c r="D17" s="135" t="s">
        <v>81</v>
      </c>
      <c r="E17" s="96">
        <f>V17+Y17+AB17+AE17+AH17+AK17+AN17</f>
        <v>0.06890046296296297</v>
      </c>
      <c r="F17" s="97">
        <f>IF(E18&gt;E17,E18-E17,"")</f>
        <v>0.0004050925925925819</v>
      </c>
      <c r="G17" s="98">
        <f>W17+Z17+AC17+AF17+AI17+AL17+AO17</f>
        <v>18</v>
      </c>
      <c r="H17" s="99">
        <f>E17/G17</f>
        <v>0.0038278034979423873</v>
      </c>
      <c r="I17" s="165">
        <v>18</v>
      </c>
      <c r="J17" s="134">
        <v>23</v>
      </c>
      <c r="K17" s="135">
        <v>23</v>
      </c>
      <c r="L17" s="135"/>
      <c r="M17" s="134"/>
      <c r="N17" s="135"/>
      <c r="O17" s="136"/>
      <c r="P17" s="136"/>
      <c r="Q17" s="167" t="s">
        <v>145</v>
      </c>
      <c r="R17" s="168" t="s">
        <v>58</v>
      </c>
      <c r="S17" s="137">
        <v>1976</v>
      </c>
      <c r="T17" s="138" t="str">
        <f>IF(R17="M",AZ17,BA17)</f>
        <v>M30</v>
      </c>
      <c r="U17" s="139" t="s">
        <v>71</v>
      </c>
      <c r="V17" s="152">
        <v>0.022881944444444444</v>
      </c>
      <c r="W17" s="171">
        <v>6</v>
      </c>
      <c r="X17" s="158">
        <f>V17/W17</f>
        <v>0.0038136574074074075</v>
      </c>
      <c r="Y17" s="155">
        <v>0.023819444444444445</v>
      </c>
      <c r="Z17" s="171">
        <v>6</v>
      </c>
      <c r="AA17" s="158">
        <f>Y17/Z17</f>
        <v>0.003969907407407407</v>
      </c>
      <c r="AB17" s="120">
        <v>0.022199074074074076</v>
      </c>
      <c r="AC17" s="171">
        <v>6</v>
      </c>
      <c r="AD17" s="158">
        <f>AB17/AC17</f>
        <v>0.003699845679012346</v>
      </c>
      <c r="AE17" s="172"/>
      <c r="AF17" s="171"/>
      <c r="AG17" s="158" t="e">
        <f>AE17/AF17</f>
        <v>#DIV/0!</v>
      </c>
      <c r="AH17" s="120"/>
      <c r="AI17" s="171"/>
      <c r="AJ17" s="158" t="e">
        <f>AH17/AI17</f>
        <v>#DIV/0!</v>
      </c>
      <c r="AK17" s="121"/>
      <c r="AL17" s="171"/>
      <c r="AM17" s="158" t="e">
        <f>AK17/AL17</f>
        <v>#DIV/0!</v>
      </c>
      <c r="AN17" s="160"/>
      <c r="AO17" s="173"/>
      <c r="AP17" s="158" t="e">
        <f>AN17/AO17</f>
        <v>#DIV/0!</v>
      </c>
      <c r="AQ17" s="121"/>
      <c r="AR17" s="174"/>
      <c r="AS17" s="158" t="e">
        <f>AQ17/AR17</f>
        <v>#DIV/0!</v>
      </c>
      <c r="AT17" s="214">
        <v>1</v>
      </c>
      <c r="AU17" s="175"/>
      <c r="AV17" s="176"/>
      <c r="AW17" s="175"/>
      <c r="AX17" s="177"/>
      <c r="AY17" s="233">
        <f>$AY$2-S17</f>
        <v>33</v>
      </c>
      <c r="AZ17" s="234" t="str">
        <f>IF(AND(R17="M",AY17&lt;=19),"M16",IF(AND(R17="M",AY17&lt;=29),"M20",IF(AND(R17="M",AY17&lt;=39),"M30",IF(AND(R17="M",AY17&lt;=49),"M40",IF(AND(R17="M",AY17&lt;=59),"M50",IF(AND(R17="M",AY17&lt;=69),"M60",IF(AND(R17="M",AY17&lt;=99),"M70")))))))</f>
        <v>M30</v>
      </c>
      <c r="BA17" s="219" t="b">
        <f>IF(AND(R17="K",AY17&lt;=35),"K16",IF(AND(R17="K",AY17&lt;=49),"K36",IF(AND(R17="K",AY17&lt;=99),"K50")))</f>
        <v>0</v>
      </c>
    </row>
    <row r="18" spans="1:53" ht="11.25" customHeight="1">
      <c r="A18" s="163">
        <f t="shared" si="0"/>
        <v>15</v>
      </c>
      <c r="B18" s="303">
        <f>B17+1</f>
        <v>15</v>
      </c>
      <c r="C18" s="179">
        <v>1</v>
      </c>
      <c r="D18" s="135" t="s">
        <v>74</v>
      </c>
      <c r="E18" s="96">
        <f>V18+Y18+AB18+AE18+AH18+AK18+AN18</f>
        <v>0.06930555555555555</v>
      </c>
      <c r="F18" s="97">
        <f>IF(E19&gt;E18,E19-E18,"")</f>
        <v>0.00015046296296296335</v>
      </c>
      <c r="G18" s="98">
        <f>W18+Z18+AC18+AF18+AI18+AL18+AO18</f>
        <v>18</v>
      </c>
      <c r="H18" s="99">
        <f>E18/G18</f>
        <v>0.003850308641975308</v>
      </c>
      <c r="I18" s="165">
        <v>22</v>
      </c>
      <c r="J18" s="134">
        <v>21</v>
      </c>
      <c r="K18" s="135">
        <v>24</v>
      </c>
      <c r="L18" s="135"/>
      <c r="M18" s="134"/>
      <c r="N18" s="135"/>
      <c r="O18" s="136"/>
      <c r="P18" s="136"/>
      <c r="Q18" s="167" t="s">
        <v>145</v>
      </c>
      <c r="R18" s="168" t="s">
        <v>58</v>
      </c>
      <c r="S18" s="137">
        <v>1981</v>
      </c>
      <c r="T18" s="138" t="str">
        <f>IF(R18="M",AZ18,BA18)</f>
        <v>M20</v>
      </c>
      <c r="U18" s="139" t="s">
        <v>75</v>
      </c>
      <c r="V18" s="152">
        <v>0.023761574074074074</v>
      </c>
      <c r="W18" s="171">
        <v>6</v>
      </c>
      <c r="X18" s="158">
        <f>V18/W18</f>
        <v>0.003960262345679012</v>
      </c>
      <c r="Y18" s="155">
        <v>0.022407407407407407</v>
      </c>
      <c r="Z18" s="171">
        <v>6</v>
      </c>
      <c r="AA18" s="158">
        <f>Y18/Z18</f>
        <v>0.0037345679012345677</v>
      </c>
      <c r="AB18" s="120">
        <v>0.023136574074074077</v>
      </c>
      <c r="AC18" s="171">
        <v>6</v>
      </c>
      <c r="AD18" s="158">
        <f>AB18/AC18</f>
        <v>0.0038560956790123463</v>
      </c>
      <c r="AE18" s="172"/>
      <c r="AF18" s="171"/>
      <c r="AG18" s="158" t="e">
        <f>AE18/AF18</f>
        <v>#DIV/0!</v>
      </c>
      <c r="AH18" s="120"/>
      <c r="AI18" s="171"/>
      <c r="AJ18" s="158" t="e">
        <f>AH18/AI18</f>
        <v>#DIV/0!</v>
      </c>
      <c r="AK18" s="121"/>
      <c r="AL18" s="171"/>
      <c r="AM18" s="158" t="e">
        <f>AK18/AL18</f>
        <v>#DIV/0!</v>
      </c>
      <c r="AN18" s="155"/>
      <c r="AO18" s="173"/>
      <c r="AP18" s="158" t="e">
        <f>AN18/AO18</f>
        <v>#DIV/0!</v>
      </c>
      <c r="AQ18" s="121"/>
      <c r="AR18" s="174"/>
      <c r="AS18" s="158" t="e">
        <f>AQ18/AR18</f>
        <v>#DIV/0!</v>
      </c>
      <c r="AT18" s="214">
        <v>1</v>
      </c>
      <c r="AU18" s="108"/>
      <c r="AV18" s="108"/>
      <c r="AY18" s="233">
        <f>$AY$2-S18</f>
        <v>28</v>
      </c>
      <c r="AZ18" s="234" t="str">
        <f>IF(AND(R18="M",AY18&lt;=19),"M16",IF(AND(R18="M",AY18&lt;=29),"M20",IF(AND(R18="M",AY18&lt;=39),"M30",IF(AND(R18="M",AY18&lt;=49),"M40",IF(AND(R18="M",AY18&lt;=59),"M50",IF(AND(R18="M",AY18&lt;=69),"M60",IF(AND(R18="M",AY18&lt;=99),"M70")))))))</f>
        <v>M20</v>
      </c>
      <c r="BA18" s="219" t="b">
        <f>IF(AND(R18="K",AY18&lt;=35),"K16",IF(AND(R18="K",AY18&lt;=49),"K36",IF(AND(R18="K",AY18&lt;=99),"K50")))</f>
        <v>0</v>
      </c>
    </row>
    <row r="19" spans="1:53" ht="11.25" customHeight="1">
      <c r="A19" s="450">
        <f t="shared" si="0"/>
        <v>16</v>
      </c>
      <c r="B19" s="303">
        <f>B18+1</f>
        <v>16</v>
      </c>
      <c r="C19" s="179">
        <v>8</v>
      </c>
      <c r="D19" s="135" t="s">
        <v>85</v>
      </c>
      <c r="E19" s="96">
        <f>V19+Y19+AB19+AE19+AH19+AK19+AN19</f>
        <v>0.06945601851851851</v>
      </c>
      <c r="F19" s="97">
        <f>IF(E20&gt;E19,E20-E19,"")</f>
      </c>
      <c r="G19" s="98">
        <f>W19+Z19+AC19+AF19+AI19+AL19+AO19</f>
        <v>18</v>
      </c>
      <c r="H19" s="99">
        <f>E19/G19</f>
        <v>0.0038586676954732507</v>
      </c>
      <c r="I19" s="165">
        <v>21</v>
      </c>
      <c r="J19" s="134">
        <v>22</v>
      </c>
      <c r="K19" s="135">
        <v>25</v>
      </c>
      <c r="L19" s="135"/>
      <c r="M19" s="134"/>
      <c r="N19" s="135"/>
      <c r="O19" s="136"/>
      <c r="P19" s="136"/>
      <c r="Q19" s="167" t="s">
        <v>145</v>
      </c>
      <c r="R19" s="168" t="s">
        <v>58</v>
      </c>
      <c r="S19" s="137">
        <v>1959</v>
      </c>
      <c r="T19" s="138" t="str">
        <f>IF(R19="M",AZ19,BA19)</f>
        <v>M50</v>
      </c>
      <c r="U19" s="139" t="s">
        <v>71</v>
      </c>
      <c r="V19" s="152">
        <v>0.023703703703703703</v>
      </c>
      <c r="W19" s="171">
        <v>6</v>
      </c>
      <c r="X19" s="158">
        <f>V19/W19</f>
        <v>0.003950617283950617</v>
      </c>
      <c r="Y19" s="155">
        <v>0.022581018518518518</v>
      </c>
      <c r="Z19" s="171">
        <v>6</v>
      </c>
      <c r="AA19" s="158">
        <f>Y19/Z19</f>
        <v>0.003763503086419753</v>
      </c>
      <c r="AB19" s="120">
        <v>0.023171296296296297</v>
      </c>
      <c r="AC19" s="171">
        <v>6</v>
      </c>
      <c r="AD19" s="158">
        <f>AB19/AC19</f>
        <v>0.003861882716049383</v>
      </c>
      <c r="AE19" s="172"/>
      <c r="AF19" s="171"/>
      <c r="AG19" s="158" t="e">
        <f>AE19/AF19</f>
        <v>#DIV/0!</v>
      </c>
      <c r="AH19" s="120"/>
      <c r="AI19" s="171"/>
      <c r="AJ19" s="158" t="e">
        <f>AH19/AI19</f>
        <v>#DIV/0!</v>
      </c>
      <c r="AK19" s="121"/>
      <c r="AL19" s="171"/>
      <c r="AM19" s="158" t="e">
        <f>AK19/AL19</f>
        <v>#DIV/0!</v>
      </c>
      <c r="AN19" s="155"/>
      <c r="AO19" s="173"/>
      <c r="AP19" s="158" t="e">
        <f>AN19/AO19</f>
        <v>#DIV/0!</v>
      </c>
      <c r="AQ19" s="121"/>
      <c r="AR19" s="174"/>
      <c r="AS19" s="158" t="e">
        <f>AQ19/AR19</f>
        <v>#DIV/0!</v>
      </c>
      <c r="AT19" s="214">
        <v>1</v>
      </c>
      <c r="AU19" s="186"/>
      <c r="AV19" s="187"/>
      <c r="AW19" s="186"/>
      <c r="AY19" s="219">
        <f>$AY$2-S19</f>
        <v>50</v>
      </c>
      <c r="AZ19" s="219" t="str">
        <f>IF(AND(R19="M",AY19&lt;=19),"M16",IF(AND(R19="M",AY19&lt;=29),"M20",IF(AND(R19="M",AY19&lt;=39),"M30",IF(AND(R19="M",AY19&lt;=49),"M40",IF(AND(R19="M",AY19&lt;=59),"M50",IF(AND(R19="M",AY19&lt;=69),"M60",IF(AND(R19="M",AY19&lt;=99),"M70")))))))</f>
        <v>M50</v>
      </c>
      <c r="BA19" s="219" t="b">
        <f>IF(AND(R19="K",AY19&lt;=35),"K16",IF(AND(R19="K",AY19&lt;=49),"K36",IF(AND(R19="K",AY19&lt;=99),"K50")))</f>
        <v>0</v>
      </c>
    </row>
    <row r="20" spans="1:53" ht="11.25" customHeight="1">
      <c r="A20" s="163">
        <f t="shared" si="0"/>
        <v>17</v>
      </c>
      <c r="B20" s="303">
        <f>B19+1</f>
        <v>17</v>
      </c>
      <c r="C20" s="179">
        <v>33</v>
      </c>
      <c r="D20" s="135" t="s">
        <v>106</v>
      </c>
      <c r="E20" s="96">
        <f>V20+Y20+AB20+AE20+AH20+AK20+AN20</f>
        <v>0.0341087962962963</v>
      </c>
      <c r="F20" s="97">
        <f>IF(E21&gt;E20,E21-E20,"")</f>
        <v>0.0015625000000000014</v>
      </c>
      <c r="G20" s="98">
        <f>W20+Z20+AC20+AF20+AI20+AL20+AO20</f>
        <v>12</v>
      </c>
      <c r="H20" s="99">
        <f>E20/G20</f>
        <v>0.002842399691358025</v>
      </c>
      <c r="I20" s="165">
        <v>1</v>
      </c>
      <c r="J20" s="134">
        <v>8</v>
      </c>
      <c r="K20" s="135"/>
      <c r="L20" s="135"/>
      <c r="M20" s="134"/>
      <c r="N20" s="135"/>
      <c r="O20" s="136"/>
      <c r="P20" s="136"/>
      <c r="Q20" s="167" t="s">
        <v>145</v>
      </c>
      <c r="R20" s="168" t="s">
        <v>58</v>
      </c>
      <c r="S20" s="137">
        <v>1992</v>
      </c>
      <c r="T20" s="138" t="str">
        <f>IF(R20="M",AZ20,BA20)</f>
        <v>M16</v>
      </c>
      <c r="U20" s="139" t="s">
        <v>69</v>
      </c>
      <c r="V20" s="152">
        <v>0.01568287037037037</v>
      </c>
      <c r="W20" s="171">
        <v>6</v>
      </c>
      <c r="X20" s="158">
        <f>V20/W20</f>
        <v>0.002613811728395062</v>
      </c>
      <c r="Y20" s="155">
        <v>0.018425925925925925</v>
      </c>
      <c r="Z20" s="171">
        <v>6</v>
      </c>
      <c r="AA20" s="158">
        <f>Y20/Z20</f>
        <v>0.0030709876543209874</v>
      </c>
      <c r="AB20" s="120"/>
      <c r="AC20" s="171"/>
      <c r="AD20" s="158"/>
      <c r="AE20" s="172"/>
      <c r="AF20" s="171"/>
      <c r="AG20" s="158" t="e">
        <f>AE20/AF20</f>
        <v>#DIV/0!</v>
      </c>
      <c r="AH20" s="120"/>
      <c r="AI20" s="171"/>
      <c r="AJ20" s="158" t="e">
        <f>AH20/AI20</f>
        <v>#DIV/0!</v>
      </c>
      <c r="AK20" s="121"/>
      <c r="AL20" s="171"/>
      <c r="AM20" s="158" t="e">
        <f>AK20/AL20</f>
        <v>#DIV/0!</v>
      </c>
      <c r="AN20" s="155"/>
      <c r="AO20" s="173"/>
      <c r="AP20" s="158" t="e">
        <f>AN20/AO20</f>
        <v>#DIV/0!</v>
      </c>
      <c r="AQ20" s="160"/>
      <c r="AR20" s="174"/>
      <c r="AS20" s="158" t="e">
        <f>AQ20/AR20</f>
        <v>#DIV/0!</v>
      </c>
      <c r="AT20" s="214">
        <v>1</v>
      </c>
      <c r="AU20" s="162"/>
      <c r="AV20" s="162"/>
      <c r="AW20" s="162"/>
      <c r="AX20" s="162"/>
      <c r="AY20" s="225">
        <f>$AY$2-S20</f>
        <v>17</v>
      </c>
      <c r="AZ20" s="219" t="str">
        <f>IF(AND(R20="M",AY20&lt;=19),"M16",IF(AND(R20="M",AY20&lt;=29),"M20",IF(AND(R20="M",AY20&lt;=39),"M30",IF(AND(R20="M",AY20&lt;=49),"M40",IF(AND(R20="M",AY20&lt;=59),"M50",IF(AND(R20="M",AY20&lt;=69),"M60",IF(AND(R20="M",AY20&lt;=99),"M70")))))))</f>
        <v>M16</v>
      </c>
      <c r="BA20" s="219" t="b">
        <f>IF(AND(R20="K",AY20&lt;=35),"K16",IF(AND(R20="K",AY20&lt;=49),"K36",IF(AND(R20="K",AY20&lt;=99),"K50")))</f>
        <v>0</v>
      </c>
    </row>
    <row r="21" spans="1:53" ht="11.25" customHeight="1">
      <c r="A21" s="163">
        <f t="shared" si="0"/>
        <v>18</v>
      </c>
      <c r="B21" s="303">
        <f>B20+1</f>
        <v>18</v>
      </c>
      <c r="C21" s="179">
        <v>45</v>
      </c>
      <c r="D21" s="135" t="s">
        <v>125</v>
      </c>
      <c r="E21" s="96">
        <f>V21+Y21+AB21+AE21+AH21+AK21+AN21</f>
        <v>0.0356712962962963</v>
      </c>
      <c r="F21" s="97">
        <f>IF(E22&gt;E21,E22-E21,"")</f>
        <v>0.001331018518518523</v>
      </c>
      <c r="G21" s="98">
        <f>W21+Z21+AC21+AF21+AI21+AL21+AO21</f>
        <v>12</v>
      </c>
      <c r="H21" s="99">
        <f>E21/G21</f>
        <v>0.002972608024691358</v>
      </c>
      <c r="I21" s="165"/>
      <c r="J21" s="134">
        <v>7</v>
      </c>
      <c r="K21" s="135">
        <v>6</v>
      </c>
      <c r="L21" s="135"/>
      <c r="M21" s="134"/>
      <c r="N21" s="135"/>
      <c r="O21" s="136"/>
      <c r="P21" s="136"/>
      <c r="Q21" s="167" t="s">
        <v>145</v>
      </c>
      <c r="R21" s="168" t="s">
        <v>58</v>
      </c>
      <c r="S21" s="137">
        <v>1970</v>
      </c>
      <c r="T21" s="138" t="str">
        <f>IF(R21="M",AZ21,BA21)</f>
        <v>M30</v>
      </c>
      <c r="U21" s="139" t="s">
        <v>129</v>
      </c>
      <c r="V21" s="152"/>
      <c r="W21" s="171"/>
      <c r="X21" s="158"/>
      <c r="Y21" s="155">
        <v>0.017592592592592594</v>
      </c>
      <c r="Z21" s="171">
        <v>6</v>
      </c>
      <c r="AA21" s="158">
        <f>Y21/Z21</f>
        <v>0.002932098765432099</v>
      </c>
      <c r="AB21" s="120">
        <v>0.018078703703703704</v>
      </c>
      <c r="AC21" s="171">
        <v>6</v>
      </c>
      <c r="AD21" s="158">
        <f>AB21/AC21</f>
        <v>0.0030131172839506174</v>
      </c>
      <c r="AE21" s="172"/>
      <c r="AF21" s="171"/>
      <c r="AG21" s="158"/>
      <c r="AH21" s="120"/>
      <c r="AI21" s="171"/>
      <c r="AJ21" s="158"/>
      <c r="AK21" s="121"/>
      <c r="AL21" s="171"/>
      <c r="AM21" s="158"/>
      <c r="AN21" s="160"/>
      <c r="AO21" s="173"/>
      <c r="AP21" s="158"/>
      <c r="AQ21" s="121"/>
      <c r="AR21" s="174"/>
      <c r="AS21" s="158"/>
      <c r="AT21" s="214"/>
      <c r="AU21" s="175"/>
      <c r="AV21" s="176"/>
      <c r="AW21" s="175"/>
      <c r="AX21" s="177"/>
      <c r="AY21" s="233">
        <f>$AY$2-S21</f>
        <v>39</v>
      </c>
      <c r="AZ21" s="234" t="str">
        <f>IF(AND(R21="M",AY21&lt;=19),"M16",IF(AND(R21="M",AY21&lt;=29),"M20",IF(AND(R21="M",AY21&lt;=39),"M30",IF(AND(R21="M",AY21&lt;=49),"M40",IF(AND(R21="M",AY21&lt;=59),"M50",IF(AND(R21="M",AY21&lt;=69),"M60",IF(AND(R21="M",AY21&lt;=99),"M70")))))))</f>
        <v>M30</v>
      </c>
      <c r="BA21" s="219" t="b">
        <f>IF(AND(R21="K",AY21&lt;=35),"K16",IF(AND(R21="K",AY21&lt;=49),"K36",IF(AND(R21="K",AY21&lt;=99),"K50")))</f>
        <v>0</v>
      </c>
    </row>
    <row r="22" spans="1:53" ht="11.25" customHeight="1">
      <c r="A22" s="163">
        <f t="shared" si="0"/>
        <v>19</v>
      </c>
      <c r="B22" s="303">
        <f>B21+1</f>
        <v>19</v>
      </c>
      <c r="C22" s="179">
        <v>37</v>
      </c>
      <c r="D22" s="135" t="s">
        <v>112</v>
      </c>
      <c r="E22" s="96">
        <f>V22+Y22+AB22+AE22+AH22+AK22+AN22</f>
        <v>0.03700231481481482</v>
      </c>
      <c r="F22" s="97">
        <f>IF(E23&gt;E22,E23-E22,"")</f>
        <v>0.00043981481481480955</v>
      </c>
      <c r="G22" s="98">
        <f>W22+Z22+AC22+AF22+AI22+AL22+AO22</f>
        <v>12</v>
      </c>
      <c r="H22" s="99">
        <f>E22/G22</f>
        <v>0.0030835262345679016</v>
      </c>
      <c r="I22" s="165">
        <v>8</v>
      </c>
      <c r="J22" s="134"/>
      <c r="K22" s="135">
        <v>5</v>
      </c>
      <c r="L22" s="135"/>
      <c r="M22" s="134"/>
      <c r="N22" s="135"/>
      <c r="O22" s="136"/>
      <c r="P22" s="136"/>
      <c r="Q22" s="167" t="s">
        <v>145</v>
      </c>
      <c r="R22" s="168" t="s">
        <v>58</v>
      </c>
      <c r="S22" s="137">
        <v>1986</v>
      </c>
      <c r="T22" s="138" t="str">
        <f>IF(R22="M",AZ22,BA22)</f>
        <v>M20</v>
      </c>
      <c r="U22" s="139" t="s">
        <v>113</v>
      </c>
      <c r="V22" s="152">
        <v>0.01894675925925926</v>
      </c>
      <c r="W22" s="171">
        <v>6</v>
      </c>
      <c r="X22" s="158">
        <f>V22/W22</f>
        <v>0.0031577932098765435</v>
      </c>
      <c r="Y22" s="155"/>
      <c r="Z22" s="171"/>
      <c r="AA22" s="158"/>
      <c r="AB22" s="120">
        <v>0.018055555555555557</v>
      </c>
      <c r="AC22" s="171">
        <v>6</v>
      </c>
      <c r="AD22" s="158">
        <f>AB22/AC22</f>
        <v>0.0030092592592592597</v>
      </c>
      <c r="AE22" s="172"/>
      <c r="AF22" s="171"/>
      <c r="AG22" s="158" t="e">
        <f>AE22/AF22</f>
        <v>#DIV/0!</v>
      </c>
      <c r="AH22" s="120"/>
      <c r="AI22" s="171"/>
      <c r="AJ22" s="158" t="e">
        <f>AH22/AI22</f>
        <v>#DIV/0!</v>
      </c>
      <c r="AK22" s="121"/>
      <c r="AL22" s="171"/>
      <c r="AM22" s="158" t="e">
        <f>AK22/AL22</f>
        <v>#DIV/0!</v>
      </c>
      <c r="AN22" s="155"/>
      <c r="AO22" s="173"/>
      <c r="AP22" s="158" t="e">
        <f>AN22/AO22</f>
        <v>#DIV/0!</v>
      </c>
      <c r="AQ22" s="121"/>
      <c r="AR22" s="174"/>
      <c r="AS22" s="158" t="e">
        <f>AQ22/AR22</f>
        <v>#DIV/0!</v>
      </c>
      <c r="AT22" s="214">
        <v>1</v>
      </c>
      <c r="AU22" s="175"/>
      <c r="AV22" s="176"/>
      <c r="AW22" s="175"/>
      <c r="AX22" s="177"/>
      <c r="AY22" s="219">
        <f>$AY$2-S22</f>
        <v>23</v>
      </c>
      <c r="AZ22" s="219" t="str">
        <f>IF(AND(R22="M",AY22&lt;=19),"M16",IF(AND(R22="M",AY22&lt;=29),"M20",IF(AND(R22="M",AY22&lt;=39),"M30",IF(AND(R22="M",AY22&lt;=49),"M40",IF(AND(R22="M",AY22&lt;=59),"M50",IF(AND(R22="M",AY22&lt;=69),"M60",IF(AND(R22="M",AY22&lt;=99),"M70")))))))</f>
        <v>M20</v>
      </c>
      <c r="BA22" s="219" t="b">
        <f>IF(AND(R22="K",AY22&lt;=35),"K16",IF(AND(R22="K",AY22&lt;=49),"K36",IF(AND(R22="K",AY22&lt;=99),"K50")))</f>
        <v>0</v>
      </c>
    </row>
    <row r="23" spans="1:53" ht="11.25" customHeight="1">
      <c r="A23" s="163">
        <f t="shared" si="0"/>
        <v>20</v>
      </c>
      <c r="B23" s="303">
        <f>B22+1</f>
        <v>20</v>
      </c>
      <c r="C23" s="179">
        <v>3</v>
      </c>
      <c r="D23" s="135" t="s">
        <v>76</v>
      </c>
      <c r="E23" s="96">
        <f>V23+Y23+AB23+AE23+AH23+AK23+AN23</f>
        <v>0.03744212962962963</v>
      </c>
      <c r="F23" s="97">
        <f>IF(E24&gt;E23,E24-E23,"")</f>
        <v>0.0019675925925925902</v>
      </c>
      <c r="G23" s="98">
        <f>W23+Z23+AC23+AF23+AI23+AL23+AO23</f>
        <v>12</v>
      </c>
      <c r="H23" s="99">
        <f>E23/G23</f>
        <v>0.0031201774691358027</v>
      </c>
      <c r="I23" s="165">
        <v>7</v>
      </c>
      <c r="J23" s="134"/>
      <c r="K23" s="135">
        <v>8</v>
      </c>
      <c r="L23" s="135"/>
      <c r="M23" s="134"/>
      <c r="N23" s="135"/>
      <c r="O23" s="136"/>
      <c r="P23" s="136"/>
      <c r="Q23" s="167" t="s">
        <v>145</v>
      </c>
      <c r="R23" s="168" t="s">
        <v>58</v>
      </c>
      <c r="S23" s="137">
        <v>1957</v>
      </c>
      <c r="T23" s="138" t="str">
        <f>IF(R23="M",AZ23,BA23)</f>
        <v>M50</v>
      </c>
      <c r="U23" s="139" t="s">
        <v>77</v>
      </c>
      <c r="V23" s="152">
        <v>0.01861111111111111</v>
      </c>
      <c r="W23" s="171">
        <v>6</v>
      </c>
      <c r="X23" s="158">
        <f>V23/W23</f>
        <v>0.0031018518518518517</v>
      </c>
      <c r="Y23" s="155"/>
      <c r="Z23" s="171"/>
      <c r="AA23" s="158"/>
      <c r="AB23" s="120">
        <v>0.018831018518518518</v>
      </c>
      <c r="AC23" s="171">
        <v>6</v>
      </c>
      <c r="AD23" s="158">
        <f>AB23/AC23</f>
        <v>0.003138503086419753</v>
      </c>
      <c r="AE23" s="172"/>
      <c r="AF23" s="171"/>
      <c r="AG23" s="158" t="e">
        <f>AE23/AF23</f>
        <v>#DIV/0!</v>
      </c>
      <c r="AH23" s="120"/>
      <c r="AI23" s="171"/>
      <c r="AJ23" s="158" t="e">
        <f>AH23/AI23</f>
        <v>#DIV/0!</v>
      </c>
      <c r="AK23" s="121"/>
      <c r="AL23" s="171"/>
      <c r="AM23" s="158" t="e">
        <f>AK23/AL23</f>
        <v>#DIV/0!</v>
      </c>
      <c r="AN23" s="155"/>
      <c r="AO23" s="173"/>
      <c r="AP23" s="158" t="e">
        <f>AN23/AO23</f>
        <v>#DIV/0!</v>
      </c>
      <c r="AQ23" s="121"/>
      <c r="AR23" s="174"/>
      <c r="AS23" s="158" t="e">
        <f>AQ23/AR23</f>
        <v>#DIV/0!</v>
      </c>
      <c r="AT23" s="599">
        <v>1</v>
      </c>
      <c r="AU23" s="215"/>
      <c r="AV23" s="215"/>
      <c r="AY23" s="233">
        <f>$AY$2-S23</f>
        <v>52</v>
      </c>
      <c r="AZ23" s="234" t="str">
        <f>IF(AND(R23="M",AY23&lt;=19),"M16",IF(AND(R23="M",AY23&lt;=29),"M20",IF(AND(R23="M",AY23&lt;=39),"M30",IF(AND(R23="M",AY23&lt;=49),"M40",IF(AND(R23="M",AY23&lt;=59),"M50",IF(AND(R23="M",AY23&lt;=69),"M60",IF(AND(R23="M",AY23&lt;=99),"M70")))))))</f>
        <v>M50</v>
      </c>
      <c r="BA23" s="219" t="b">
        <f>IF(AND(R23="K",AY23&lt;=35),"K16",IF(AND(R23="K",AY23&lt;=49),"K36",IF(AND(R23="K",AY23&lt;=99),"K50")))</f>
        <v>0</v>
      </c>
    </row>
    <row r="24" spans="1:53" ht="11.25" customHeight="1">
      <c r="A24" s="163">
        <f t="shared" si="0"/>
        <v>21</v>
      </c>
      <c r="B24" s="303">
        <f>B23+1</f>
        <v>21</v>
      </c>
      <c r="C24" s="179">
        <v>43</v>
      </c>
      <c r="D24" s="135" t="s">
        <v>123</v>
      </c>
      <c r="E24" s="96">
        <f>V24+Y24+AB24+AE24+AH24+AK24+AN24</f>
        <v>0.03940972222222222</v>
      </c>
      <c r="F24" s="97">
        <f>IF(E25&gt;E24,E25-E24,"")</f>
        <v>0.00421296296296296</v>
      </c>
      <c r="G24" s="98">
        <f>W24+Z24+AC24+AF24+AI24+AL24+AO24</f>
        <v>12</v>
      </c>
      <c r="H24" s="99">
        <f>E24/G24</f>
        <v>0.0032841435185185183</v>
      </c>
      <c r="I24" s="165"/>
      <c r="J24" s="134">
        <v>12</v>
      </c>
      <c r="K24" s="135">
        <v>15</v>
      </c>
      <c r="L24" s="135"/>
      <c r="M24" s="134"/>
      <c r="N24" s="135"/>
      <c r="O24" s="136"/>
      <c r="P24" s="136"/>
      <c r="Q24" s="167" t="s">
        <v>145</v>
      </c>
      <c r="R24" s="168" t="s">
        <v>58</v>
      </c>
      <c r="S24" s="137">
        <v>1960</v>
      </c>
      <c r="T24" s="138" t="str">
        <f>IF(R24="M",AZ24,BA24)</f>
        <v>M40</v>
      </c>
      <c r="U24" s="139" t="s">
        <v>69</v>
      </c>
      <c r="V24" s="152"/>
      <c r="W24" s="171"/>
      <c r="X24" s="158"/>
      <c r="Y24" s="155">
        <v>0.01962962962962963</v>
      </c>
      <c r="Z24" s="171">
        <v>6</v>
      </c>
      <c r="AA24" s="158">
        <f>Y24/Z24</f>
        <v>0.003271604938271605</v>
      </c>
      <c r="AB24" s="120">
        <v>0.019780092592592592</v>
      </c>
      <c r="AC24" s="171">
        <v>6</v>
      </c>
      <c r="AD24" s="158">
        <f>AB24/AC24</f>
        <v>0.003296682098765432</v>
      </c>
      <c r="AE24" s="172"/>
      <c r="AF24" s="171"/>
      <c r="AG24" s="158"/>
      <c r="AH24" s="120"/>
      <c r="AI24" s="171"/>
      <c r="AJ24" s="158"/>
      <c r="AK24" s="121"/>
      <c r="AL24" s="171"/>
      <c r="AM24" s="158"/>
      <c r="AN24" s="160"/>
      <c r="AO24" s="173"/>
      <c r="AP24" s="158"/>
      <c r="AQ24" s="121"/>
      <c r="AR24" s="174"/>
      <c r="AS24" s="158"/>
      <c r="AT24" s="214"/>
      <c r="AU24" s="175"/>
      <c r="AV24" s="176"/>
      <c r="AW24" s="175"/>
      <c r="AX24" s="177"/>
      <c r="AY24" s="233">
        <f>$AY$2-S24</f>
        <v>49</v>
      </c>
      <c r="AZ24" s="234" t="str">
        <f>IF(AND(R24="M",AY24&lt;=19),"M16",IF(AND(R24="M",AY24&lt;=29),"M20",IF(AND(R24="M",AY24&lt;=39),"M30",IF(AND(R24="M",AY24&lt;=49),"M40",IF(AND(R24="M",AY24&lt;=59),"M50",IF(AND(R24="M",AY24&lt;=69),"M60",IF(AND(R24="M",AY24&lt;=99),"M70")))))))</f>
        <v>M40</v>
      </c>
      <c r="BA24" s="219" t="b">
        <f>IF(AND(R24="K",AY24&lt;=35),"K16",IF(AND(R24="K",AY24&lt;=49),"K36",IF(AND(R24="K",AY24&lt;=99),"K50")))</f>
        <v>0</v>
      </c>
    </row>
    <row r="25" spans="1:53" ht="11.25" customHeight="1">
      <c r="A25" s="163">
        <f t="shared" si="0"/>
        <v>22</v>
      </c>
      <c r="B25" s="303">
        <f>B24+1</f>
        <v>22</v>
      </c>
      <c r="C25" s="179">
        <v>47</v>
      </c>
      <c r="D25" s="135" t="s">
        <v>127</v>
      </c>
      <c r="E25" s="96">
        <f>V25+Y25+AB25+AE25+AH25+AK25+AN25</f>
        <v>0.04362268518518518</v>
      </c>
      <c r="F25" s="97">
        <f>IF(E26&gt;E25,E26-E25,"")</f>
        <v>0.004826388888888894</v>
      </c>
      <c r="G25" s="98">
        <f>W25+Z25+AC25+AF25+AI25+AL25+AO25</f>
        <v>12</v>
      </c>
      <c r="H25" s="99">
        <f>E25/G25</f>
        <v>0.0036352237654320983</v>
      </c>
      <c r="I25" s="165"/>
      <c r="J25" s="134">
        <v>20</v>
      </c>
      <c r="K25" s="135">
        <v>22</v>
      </c>
      <c r="L25" s="135"/>
      <c r="M25" s="134"/>
      <c r="N25" s="135"/>
      <c r="O25" s="136"/>
      <c r="P25" s="136"/>
      <c r="Q25" s="167" t="s">
        <v>145</v>
      </c>
      <c r="R25" s="168" t="s">
        <v>58</v>
      </c>
      <c r="S25" s="137">
        <v>1961</v>
      </c>
      <c r="T25" s="138" t="str">
        <f>IF(R25="M",AZ25,BA25)</f>
        <v>M40</v>
      </c>
      <c r="U25" s="139" t="s">
        <v>128</v>
      </c>
      <c r="V25" s="152"/>
      <c r="W25" s="171"/>
      <c r="X25" s="158"/>
      <c r="Y25" s="155">
        <v>0.021967592592592594</v>
      </c>
      <c r="Z25" s="171">
        <v>6</v>
      </c>
      <c r="AA25" s="158">
        <f>Y25/Z25</f>
        <v>0.0036612654320987655</v>
      </c>
      <c r="AB25" s="120">
        <v>0.02165509259259259</v>
      </c>
      <c r="AC25" s="171">
        <v>6</v>
      </c>
      <c r="AD25" s="158">
        <f>AB25/AC25</f>
        <v>0.003609182098765432</v>
      </c>
      <c r="AE25" s="172"/>
      <c r="AF25" s="171"/>
      <c r="AG25" s="158"/>
      <c r="AH25" s="120"/>
      <c r="AI25" s="171"/>
      <c r="AJ25" s="158"/>
      <c r="AK25" s="121"/>
      <c r="AL25" s="171"/>
      <c r="AM25" s="158"/>
      <c r="AN25" s="160"/>
      <c r="AO25" s="173"/>
      <c r="AP25" s="158"/>
      <c r="AQ25" s="121"/>
      <c r="AR25" s="174"/>
      <c r="AS25" s="158"/>
      <c r="AT25" s="214"/>
      <c r="AU25" s="175"/>
      <c r="AV25" s="176"/>
      <c r="AW25" s="175"/>
      <c r="AX25" s="177"/>
      <c r="AY25" s="233">
        <f>$AY$2-S25</f>
        <v>48</v>
      </c>
      <c r="AZ25" s="234" t="str">
        <f>IF(AND(R25="M",AY25&lt;=19),"M16",IF(AND(R25="M",AY25&lt;=29),"M20",IF(AND(R25="M",AY25&lt;=39),"M30",IF(AND(R25="M",AY25&lt;=49),"M40",IF(AND(R25="M",AY25&lt;=59),"M50",IF(AND(R25="M",AY25&lt;=69),"M60",IF(AND(R25="M",AY25&lt;=99),"M70")))))))</f>
        <v>M40</v>
      </c>
      <c r="BA25" s="219" t="b">
        <f>IF(AND(R25="K",AY25&lt;=35),"K16",IF(AND(R25="K",AY25&lt;=49),"K36",IF(AND(R25="K",AY25&lt;=99),"K50")))</f>
        <v>0</v>
      </c>
    </row>
    <row r="26" spans="1:53" ht="11.25" customHeight="1">
      <c r="A26" s="163">
        <f t="shared" si="0"/>
        <v>23</v>
      </c>
      <c r="B26" s="303">
        <f>B25+1</f>
        <v>23</v>
      </c>
      <c r="C26" s="179">
        <v>38</v>
      </c>
      <c r="D26" s="135" t="s">
        <v>115</v>
      </c>
      <c r="E26" s="96">
        <f>V26+Y26+AB26+AE26+AH26+AK26+AN26</f>
        <v>0.048449074074074075</v>
      </c>
      <c r="F26" s="97">
        <f>IF(E27&gt;E26,E27-E26,"")</f>
      </c>
      <c r="G26" s="98">
        <f>W26+Z26+AC26+AF26+AI26+AL26+AO26</f>
        <v>12</v>
      </c>
      <c r="H26" s="99">
        <f>E26/G26</f>
        <v>0.004037422839506173</v>
      </c>
      <c r="I26" s="165">
        <v>20</v>
      </c>
      <c r="J26" s="134"/>
      <c r="K26" s="135">
        <v>27</v>
      </c>
      <c r="L26" s="135"/>
      <c r="M26" s="134"/>
      <c r="N26" s="135"/>
      <c r="O26" s="136"/>
      <c r="P26" s="136"/>
      <c r="Q26" s="167" t="s">
        <v>145</v>
      </c>
      <c r="R26" s="168" t="s">
        <v>58</v>
      </c>
      <c r="S26" s="137">
        <v>1975</v>
      </c>
      <c r="T26" s="138" t="str">
        <f>IF(R26="M",AZ26,BA26)</f>
        <v>M30</v>
      </c>
      <c r="U26" s="139" t="s">
        <v>71</v>
      </c>
      <c r="V26" s="152">
        <v>0.023483796296296298</v>
      </c>
      <c r="W26" s="171">
        <v>6</v>
      </c>
      <c r="X26" s="158">
        <f>V26/W26</f>
        <v>0.003913966049382716</v>
      </c>
      <c r="Y26" s="155"/>
      <c r="Z26" s="171"/>
      <c r="AA26" s="158"/>
      <c r="AB26" s="120">
        <v>0.02496527777777778</v>
      </c>
      <c r="AC26" s="171">
        <v>6</v>
      </c>
      <c r="AD26" s="158">
        <f>AB26/AC26</f>
        <v>0.00416087962962963</v>
      </c>
      <c r="AE26" s="172"/>
      <c r="AF26" s="171"/>
      <c r="AG26" s="158" t="e">
        <f>AE26/AF26</f>
        <v>#DIV/0!</v>
      </c>
      <c r="AH26" s="120"/>
      <c r="AI26" s="171"/>
      <c r="AJ26" s="158" t="e">
        <f>AH26/AI26</f>
        <v>#DIV/0!</v>
      </c>
      <c r="AK26" s="124"/>
      <c r="AL26" s="171"/>
      <c r="AM26" s="158" t="e">
        <f>AK26/AL26</f>
        <v>#DIV/0!</v>
      </c>
      <c r="AN26" s="155"/>
      <c r="AO26" s="173"/>
      <c r="AP26" s="158" t="e">
        <f>AN26/AO26</f>
        <v>#DIV/0!</v>
      </c>
      <c r="AQ26" s="160"/>
      <c r="AR26" s="174"/>
      <c r="AS26" s="158" t="e">
        <f>AQ26/AR26</f>
        <v>#DIV/0!</v>
      </c>
      <c r="AT26" s="214">
        <v>1</v>
      </c>
      <c r="AU26" s="181"/>
      <c r="AV26" s="182"/>
      <c r="AW26" s="181"/>
      <c r="AX26" s="183"/>
      <c r="AY26" s="219">
        <f>$AY$2-S26</f>
        <v>34</v>
      </c>
      <c r="AZ26" s="219" t="str">
        <f>IF(AND(R26="M",AY26&lt;=19),"M16",IF(AND(R26="M",AY26&lt;=29),"M20",IF(AND(R26="M",AY26&lt;=39),"M30",IF(AND(R26="M",AY26&lt;=49),"M40",IF(AND(R26="M",AY26&lt;=59),"M50",IF(AND(R26="M",AY26&lt;=69),"M60",IF(AND(R26="M",AY26&lt;=99),"M70")))))))</f>
        <v>M30</v>
      </c>
      <c r="BA26" s="219" t="b">
        <f>IF(AND(R26="K",AY26&lt;=35),"K16",IF(AND(R26="K",AY26&lt;=49),"K36",IF(AND(R26="K",AY26&lt;=99),"K50")))</f>
        <v>0</v>
      </c>
    </row>
    <row r="27" spans="1:53" ht="11.25" customHeight="1">
      <c r="A27" s="163">
        <f t="shared" si="0"/>
        <v>24</v>
      </c>
      <c r="B27" s="303">
        <f>B26+1</f>
        <v>24</v>
      </c>
      <c r="C27" s="179">
        <v>58</v>
      </c>
      <c r="D27" s="135" t="s">
        <v>142</v>
      </c>
      <c r="E27" s="96">
        <f>V27+Y27+AB27+AE27+AH27+AK27+AN27</f>
        <v>0.014710648148148148</v>
      </c>
      <c r="F27" s="97">
        <f>IF(E28&gt;E27,E28-E27,"")</f>
        <v>0.0025462962962962982</v>
      </c>
      <c r="G27" s="98">
        <f>W27+Z27+AC27+AF27+AI27+AL27+AO27</f>
        <v>6</v>
      </c>
      <c r="H27" s="99">
        <f>E27/G27</f>
        <v>0.0024517746913580245</v>
      </c>
      <c r="I27" s="165"/>
      <c r="J27" s="134">
        <v>1</v>
      </c>
      <c r="K27" s="135"/>
      <c r="L27" s="135"/>
      <c r="M27" s="134"/>
      <c r="N27" s="135"/>
      <c r="O27" s="136"/>
      <c r="P27" s="136"/>
      <c r="Q27" s="167" t="s">
        <v>145</v>
      </c>
      <c r="R27" s="168" t="s">
        <v>58</v>
      </c>
      <c r="S27" s="137">
        <v>1985</v>
      </c>
      <c r="T27" s="138" t="str">
        <f>IF(R27="M",AZ27,BA27)</f>
        <v>M20</v>
      </c>
      <c r="U27" s="139" t="s">
        <v>69</v>
      </c>
      <c r="V27" s="152"/>
      <c r="W27" s="171"/>
      <c r="X27" s="158"/>
      <c r="Y27" s="155">
        <v>0.014710648148148148</v>
      </c>
      <c r="Z27" s="171">
        <v>6</v>
      </c>
      <c r="AA27" s="158">
        <f>Y27/Z27</f>
        <v>0.0024517746913580245</v>
      </c>
      <c r="AB27" s="120"/>
      <c r="AC27" s="171"/>
      <c r="AD27" s="158"/>
      <c r="AE27" s="172"/>
      <c r="AF27" s="171"/>
      <c r="AG27" s="158"/>
      <c r="AH27" s="120"/>
      <c r="AI27" s="171"/>
      <c r="AJ27" s="158"/>
      <c r="AK27" s="124"/>
      <c r="AL27" s="171"/>
      <c r="AM27" s="158"/>
      <c r="AN27" s="160"/>
      <c r="AO27" s="173"/>
      <c r="AP27" s="158"/>
      <c r="AQ27" s="121"/>
      <c r="AR27" s="174"/>
      <c r="AS27" s="158"/>
      <c r="AT27" s="214"/>
      <c r="AU27" s="175"/>
      <c r="AV27" s="176"/>
      <c r="AW27" s="175"/>
      <c r="AX27" s="177"/>
      <c r="AY27" s="233">
        <f>$AY$2-S27</f>
        <v>24</v>
      </c>
      <c r="AZ27" s="234" t="str">
        <f>IF(AND(R27="M",AY27&lt;=19),"M16",IF(AND(R27="M",AY27&lt;=29),"M20",IF(AND(R27="M",AY27&lt;=39),"M30",IF(AND(R27="M",AY27&lt;=49),"M40",IF(AND(R27="M",AY27&lt;=59),"M50",IF(AND(R27="M",AY27&lt;=69),"M60",IF(AND(R27="M",AY27&lt;=99),"M70")))))))</f>
        <v>M20</v>
      </c>
      <c r="BA27" s="219" t="b">
        <f>IF(AND(R27="K",AY27&lt;=35),"K16",IF(AND(R27="K",AY27&lt;=49),"K36",IF(AND(R27="K",AY27&lt;=99),"K50")))</f>
        <v>0</v>
      </c>
    </row>
    <row r="28" spans="1:53" ht="11.25" customHeight="1">
      <c r="A28" s="163">
        <f t="shared" si="0"/>
        <v>25</v>
      </c>
      <c r="B28" s="303">
        <f>B27+1</f>
        <v>25</v>
      </c>
      <c r="C28" s="179">
        <v>57</v>
      </c>
      <c r="D28" s="135" t="s">
        <v>141</v>
      </c>
      <c r="E28" s="96">
        <f>V28+Y28+AB28+AE28+AH28+AK28+AN28</f>
        <v>0.017256944444444446</v>
      </c>
      <c r="F28" s="97">
        <f>IF(E29&gt;E28,E29-E28,"")</f>
        <v>0.00015046296296295988</v>
      </c>
      <c r="G28" s="98">
        <f>W28+Z28+AC28+AF28+AI28+AL28+AO28</f>
        <v>6</v>
      </c>
      <c r="H28" s="99">
        <f>E28/G28</f>
        <v>0.0028761574074074076</v>
      </c>
      <c r="I28" s="165"/>
      <c r="J28" s="134">
        <v>5</v>
      </c>
      <c r="K28" s="135"/>
      <c r="L28" s="135"/>
      <c r="M28" s="134"/>
      <c r="N28" s="135"/>
      <c r="O28" s="136"/>
      <c r="P28" s="136"/>
      <c r="Q28" s="167" t="s">
        <v>145</v>
      </c>
      <c r="R28" s="168" t="s">
        <v>58</v>
      </c>
      <c r="S28" s="137">
        <v>1955</v>
      </c>
      <c r="T28" s="138" t="str">
        <f>IF(R28="M",AZ28,BA28)</f>
        <v>M50</v>
      </c>
      <c r="U28" s="139" t="s">
        <v>69</v>
      </c>
      <c r="V28" s="152"/>
      <c r="W28" s="171"/>
      <c r="X28" s="158"/>
      <c r="Y28" s="155">
        <v>0.017256944444444446</v>
      </c>
      <c r="Z28" s="171">
        <v>6</v>
      </c>
      <c r="AA28" s="158">
        <f>Y28/Z28</f>
        <v>0.0028761574074074076</v>
      </c>
      <c r="AB28" s="120"/>
      <c r="AC28" s="171"/>
      <c r="AD28" s="158"/>
      <c r="AE28" s="172"/>
      <c r="AF28" s="171"/>
      <c r="AG28" s="158"/>
      <c r="AH28" s="120"/>
      <c r="AI28" s="171"/>
      <c r="AJ28" s="158"/>
      <c r="AK28" s="121"/>
      <c r="AL28" s="171"/>
      <c r="AM28" s="158"/>
      <c r="AN28" s="160"/>
      <c r="AO28" s="173"/>
      <c r="AP28" s="158"/>
      <c r="AQ28" s="121"/>
      <c r="AR28" s="174"/>
      <c r="AS28" s="158"/>
      <c r="AT28" s="214"/>
      <c r="AU28" s="175"/>
      <c r="AV28" s="176"/>
      <c r="AW28" s="175"/>
      <c r="AX28" s="177"/>
      <c r="AY28" s="233">
        <f>$AY$2-S28</f>
        <v>54</v>
      </c>
      <c r="AZ28" s="234" t="str">
        <f>IF(AND(R28="M",AY28&lt;=19),"M16",IF(AND(R28="M",AY28&lt;=29),"M20",IF(AND(R28="M",AY28&lt;=39),"M30",IF(AND(R28="M",AY28&lt;=49),"M40",IF(AND(R28="M",AY28&lt;=59),"M50",IF(AND(R28="M",AY28&lt;=69),"M60",IF(AND(R28="M",AY28&lt;=99),"M70")))))))</f>
        <v>M50</v>
      </c>
      <c r="BA28" s="219" t="b">
        <f>IF(AND(R28="K",AY28&lt;=35),"K16",IF(AND(R28="K",AY28&lt;=49),"K36",IF(AND(R28="K",AY28&lt;=99),"K50")))</f>
        <v>0</v>
      </c>
    </row>
    <row r="29" spans="1:53" ht="11.25" customHeight="1">
      <c r="A29" s="163">
        <f t="shared" si="0"/>
        <v>26</v>
      </c>
      <c r="B29" s="303">
        <f>B28+1</f>
        <v>26</v>
      </c>
      <c r="C29" s="179">
        <v>60</v>
      </c>
      <c r="D29" s="135" t="s">
        <v>167</v>
      </c>
      <c r="E29" s="96">
        <f>V29+Y29+AB29+AE29+AH29+AK29+AN29</f>
        <v>0.017407407407407406</v>
      </c>
      <c r="F29" s="97">
        <f>IF(E30&gt;E29,E30-E29,"")</f>
        <v>1.157407407407357E-05</v>
      </c>
      <c r="G29" s="98">
        <f>W29+Z29+AC29+AF29+AI29+AL29+AO29</f>
        <v>6</v>
      </c>
      <c r="H29" s="99">
        <f>E29/G29</f>
        <v>0.002901234567901234</v>
      </c>
      <c r="I29" s="165"/>
      <c r="J29" s="134"/>
      <c r="K29" s="135">
        <v>4</v>
      </c>
      <c r="L29" s="135"/>
      <c r="M29" s="134"/>
      <c r="N29" s="135"/>
      <c r="O29" s="136"/>
      <c r="P29" s="136"/>
      <c r="Q29" s="167" t="s">
        <v>145</v>
      </c>
      <c r="R29" s="168" t="s">
        <v>58</v>
      </c>
      <c r="S29" s="137">
        <v>1977</v>
      </c>
      <c r="T29" s="138" t="str">
        <f>IF(R29="M",AZ29,BA29)</f>
        <v>M30</v>
      </c>
      <c r="U29" s="139" t="s">
        <v>166</v>
      </c>
      <c r="V29" s="152"/>
      <c r="W29" s="171"/>
      <c r="X29" s="158"/>
      <c r="Y29" s="155"/>
      <c r="Z29" s="171"/>
      <c r="AA29" s="158"/>
      <c r="AB29" s="120">
        <v>0.017407407407407406</v>
      </c>
      <c r="AC29" s="171">
        <v>6</v>
      </c>
      <c r="AD29" s="158">
        <f>AB29/AC29</f>
        <v>0.002901234567901234</v>
      </c>
      <c r="AE29" s="172"/>
      <c r="AF29" s="171"/>
      <c r="AG29" s="158"/>
      <c r="AH29" s="120"/>
      <c r="AI29" s="171"/>
      <c r="AJ29" s="158"/>
      <c r="AK29" s="121"/>
      <c r="AL29" s="171"/>
      <c r="AM29" s="158"/>
      <c r="AN29" s="191"/>
      <c r="AO29" s="173"/>
      <c r="AP29" s="158"/>
      <c r="AQ29" s="121"/>
      <c r="AR29" s="188"/>
      <c r="AS29" s="158"/>
      <c r="AT29" s="214"/>
      <c r="AU29" s="175"/>
      <c r="AV29" s="176"/>
      <c r="AW29" s="175"/>
      <c r="AX29" s="177"/>
      <c r="AY29" s="233">
        <f>$AY$2-S29</f>
        <v>32</v>
      </c>
      <c r="AZ29" s="234" t="str">
        <f>IF(AND(R29="M",AY29&lt;=19),"M16",IF(AND(R29="M",AY29&lt;=29),"M20",IF(AND(R29="M",AY29&lt;=39),"M30",IF(AND(R29="M",AY29&lt;=49),"M40",IF(AND(R29="M",AY29&lt;=59),"M50",IF(AND(R29="M",AY29&lt;=69),"M60",IF(AND(R29="M",AY29&lt;=99),"M70")))))))</f>
        <v>M30</v>
      </c>
      <c r="BA29" s="219" t="b">
        <f>IF(AND(R29="K",AY29&lt;=35),"K16",IF(AND(R29="K",AY29&lt;=49),"K36",IF(AND(R29="K",AY29&lt;=99),"K50")))</f>
        <v>0</v>
      </c>
    </row>
    <row r="30" spans="1:53" ht="11.25" customHeight="1">
      <c r="A30" s="163">
        <f t="shared" si="0"/>
        <v>27</v>
      </c>
      <c r="B30" s="303">
        <f>B29+1</f>
        <v>27</v>
      </c>
      <c r="C30" s="164">
        <v>28</v>
      </c>
      <c r="D30" s="165" t="s">
        <v>103</v>
      </c>
      <c r="E30" s="96">
        <f>V30+Y30+AB30+AE30+AH30+AK30+AN30</f>
        <v>0.01741898148148148</v>
      </c>
      <c r="F30" s="97">
        <f>IF(E31&gt;E30,E31-E30,"")</f>
        <v>0.001770833333333336</v>
      </c>
      <c r="G30" s="98">
        <f>W30+Z30+AC30+AF30+AI30+AL30+AO30</f>
        <v>6</v>
      </c>
      <c r="H30" s="99">
        <f>E30/G30</f>
        <v>0.0029031635802469133</v>
      </c>
      <c r="I30" s="165">
        <v>3</v>
      </c>
      <c r="J30" s="166"/>
      <c r="K30" s="165"/>
      <c r="L30" s="165"/>
      <c r="M30" s="166"/>
      <c r="N30" s="165"/>
      <c r="O30" s="167"/>
      <c r="P30" s="167"/>
      <c r="Q30" s="167" t="s">
        <v>145</v>
      </c>
      <c r="R30" s="168" t="s">
        <v>58</v>
      </c>
      <c r="S30" s="168">
        <v>1979</v>
      </c>
      <c r="T30" s="169" t="str">
        <f>IF(R30="M",AZ30,BA30)</f>
        <v>M30</v>
      </c>
      <c r="U30" s="170" t="s">
        <v>71</v>
      </c>
      <c r="V30" s="152">
        <v>0.01741898148148148</v>
      </c>
      <c r="W30" s="171">
        <v>6</v>
      </c>
      <c r="X30" s="158">
        <f>V30/W30</f>
        <v>0.0029031635802469133</v>
      </c>
      <c r="Y30" s="155"/>
      <c r="Z30" s="171"/>
      <c r="AA30" s="158"/>
      <c r="AB30" s="120"/>
      <c r="AC30" s="171"/>
      <c r="AD30" s="158"/>
      <c r="AE30" s="172"/>
      <c r="AF30" s="171"/>
      <c r="AG30" s="158" t="e">
        <f>AE30/AF30</f>
        <v>#DIV/0!</v>
      </c>
      <c r="AH30" s="120"/>
      <c r="AI30" s="171"/>
      <c r="AJ30" s="158" t="e">
        <f>AH30/AI30</f>
        <v>#DIV/0!</v>
      </c>
      <c r="AK30" s="121"/>
      <c r="AL30" s="171"/>
      <c r="AM30" s="158" t="e">
        <f>AK30/AL30</f>
        <v>#DIV/0!</v>
      </c>
      <c r="AN30" s="401"/>
      <c r="AO30" s="173"/>
      <c r="AP30" s="158" t="e">
        <f>AN30/AO30</f>
        <v>#DIV/0!</v>
      </c>
      <c r="AQ30" s="180"/>
      <c r="AR30" s="174"/>
      <c r="AS30" s="158" t="e">
        <f>AQ30/AR30</f>
        <v>#DIV/0!</v>
      </c>
      <c r="AT30" s="214">
        <v>1</v>
      </c>
      <c r="AU30" s="181"/>
      <c r="AV30" s="182"/>
      <c r="AW30" s="181"/>
      <c r="AX30" s="183"/>
      <c r="AY30" s="233">
        <f>$AY$2-S30</f>
        <v>30</v>
      </c>
      <c r="AZ30" s="234" t="str">
        <f>IF(AND(R30="M",AY30&lt;=19),"M16",IF(AND(R30="M",AY30&lt;=29),"M20",IF(AND(R30="M",AY30&lt;=39),"M30",IF(AND(R30="M",AY30&lt;=49),"M40",IF(AND(R30="M",AY30&lt;=59),"M50",IF(AND(R30="M",AY30&lt;=69),"M60",IF(AND(R30="M",AY30&lt;=99),"M70")))))))</f>
        <v>M30</v>
      </c>
      <c r="BA30" s="219" t="b">
        <f>IF(AND(R30="K",AY30&lt;=35),"K16",IF(AND(R30="K",AY30&lt;=49),"K36",IF(AND(R30="K",AY30&lt;=99),"K50")))</f>
        <v>0</v>
      </c>
    </row>
    <row r="31" spans="1:53" ht="11.25" customHeight="1">
      <c r="A31" s="163">
        <f t="shared" si="0"/>
        <v>28</v>
      </c>
      <c r="B31" s="303">
        <f>B30+1</f>
        <v>28</v>
      </c>
      <c r="C31" s="179">
        <v>68</v>
      </c>
      <c r="D31" s="135" t="s">
        <v>179</v>
      </c>
      <c r="E31" s="96">
        <f>V31+Y31+AB31+AE31+AH31+AK31+AN31</f>
        <v>0.019189814814814816</v>
      </c>
      <c r="F31" s="97">
        <f>IF(E32&gt;E31,E32-E31,"")</f>
        <v>0.00048611111111111077</v>
      </c>
      <c r="G31" s="98">
        <f>W31+Z31+AC31+AF31+AI31+AL31+AO31</f>
        <v>6</v>
      </c>
      <c r="H31" s="99">
        <f>E31/G31</f>
        <v>0.0031983024691358028</v>
      </c>
      <c r="I31" s="165"/>
      <c r="J31" s="134"/>
      <c r="K31" s="135">
        <v>10</v>
      </c>
      <c r="L31" s="135"/>
      <c r="M31" s="134"/>
      <c r="N31" s="135"/>
      <c r="O31" s="136"/>
      <c r="P31" s="136"/>
      <c r="Q31" s="167" t="s">
        <v>145</v>
      </c>
      <c r="R31" s="168" t="s">
        <v>58</v>
      </c>
      <c r="S31" s="137">
        <v>1982</v>
      </c>
      <c r="T31" s="169" t="str">
        <f>IF(R31="M",AZ31,BA31)</f>
        <v>M20</v>
      </c>
      <c r="U31" s="139" t="s">
        <v>71</v>
      </c>
      <c r="V31" s="411"/>
      <c r="W31" s="171"/>
      <c r="X31" s="158"/>
      <c r="Y31" s="406"/>
      <c r="Z31" s="171"/>
      <c r="AA31" s="158"/>
      <c r="AB31" s="120">
        <v>0.019189814814814816</v>
      </c>
      <c r="AC31" s="171">
        <v>6</v>
      </c>
      <c r="AD31" s="158">
        <f>AB31/AC31</f>
        <v>0.0031983024691358028</v>
      </c>
      <c r="AE31" s="172"/>
      <c r="AF31" s="171"/>
      <c r="AG31" s="158"/>
      <c r="AH31" s="120"/>
      <c r="AI31" s="171"/>
      <c r="AJ31" s="158"/>
      <c r="AK31" s="121"/>
      <c r="AL31" s="171"/>
      <c r="AM31" s="158"/>
      <c r="AN31" s="191"/>
      <c r="AO31" s="173"/>
      <c r="AP31" s="158"/>
      <c r="AQ31" s="121"/>
      <c r="AR31" s="174"/>
      <c r="AS31" s="158"/>
      <c r="AT31" s="600"/>
      <c r="AU31" s="412"/>
      <c r="AV31" s="413"/>
      <c r="AW31" s="412"/>
      <c r="AX31" s="414"/>
      <c r="AY31" s="233">
        <f>$AY$2-S31</f>
        <v>27</v>
      </c>
      <c r="AZ31" s="234" t="str">
        <f>IF(AND(R31="M",AY31&lt;=19),"M16",IF(AND(R31="M",AY31&lt;=29),"M20",IF(AND(R31="M",AY31&lt;=39),"M30",IF(AND(R31="M",AY31&lt;=49),"M40",IF(AND(R31="M",AY31&lt;=59),"M50",IF(AND(R31="M",AY31&lt;=69),"M60",IF(AND(R31="M",AY31&lt;=99),"M70")))))))</f>
        <v>M20</v>
      </c>
      <c r="BA31" s="219" t="b">
        <f>IF(AND(R31="K",AY31&lt;=35),"K16",IF(AND(R31="K",AY31&lt;=49),"K36",IF(AND(R31="K",AY31&lt;=99),"K50")))</f>
        <v>0</v>
      </c>
    </row>
    <row r="32" spans="1:64" s="327" customFormat="1" ht="11.25" customHeight="1">
      <c r="A32" s="163">
        <f t="shared" si="0"/>
        <v>29</v>
      </c>
      <c r="B32" s="303">
        <f>B31+1</f>
        <v>29</v>
      </c>
      <c r="C32" s="164">
        <v>67</v>
      </c>
      <c r="D32" s="165" t="s">
        <v>177</v>
      </c>
      <c r="E32" s="96">
        <f>V32+Y32+AB32+AE32+AH32+AK32+AN32</f>
        <v>0.019675925925925927</v>
      </c>
      <c r="F32" s="97">
        <f>IF(E33&gt;E32,E33-E32,"")</f>
        <v>3.472222222222071E-05</v>
      </c>
      <c r="G32" s="98">
        <f>W32+Z32+AC32+AF32+AI32+AL32+AO32</f>
        <v>6</v>
      </c>
      <c r="H32" s="99">
        <f>E32/G32</f>
        <v>0.0032793209876543212</v>
      </c>
      <c r="I32" s="165"/>
      <c r="J32" s="166"/>
      <c r="K32" s="165">
        <v>13</v>
      </c>
      <c r="L32" s="165"/>
      <c r="M32" s="166"/>
      <c r="N32" s="165"/>
      <c r="O32" s="167"/>
      <c r="P32" s="167"/>
      <c r="Q32" s="167" t="s">
        <v>145</v>
      </c>
      <c r="R32" s="168" t="s">
        <v>58</v>
      </c>
      <c r="S32" s="168">
        <v>1960</v>
      </c>
      <c r="T32" s="169" t="str">
        <f>IF(R32="M",AZ32,BA32)</f>
        <v>M40</v>
      </c>
      <c r="U32" s="170" t="s">
        <v>69</v>
      </c>
      <c r="V32" s="403"/>
      <c r="W32" s="171"/>
      <c r="X32" s="158"/>
      <c r="Y32" s="401"/>
      <c r="Z32" s="171"/>
      <c r="AA32" s="158"/>
      <c r="AB32" s="120">
        <v>0.019675925925925927</v>
      </c>
      <c r="AC32" s="171">
        <v>6</v>
      </c>
      <c r="AD32" s="158">
        <f>AB32/AC32</f>
        <v>0.0032793209876543212</v>
      </c>
      <c r="AE32" s="172"/>
      <c r="AF32" s="171"/>
      <c r="AG32" s="158"/>
      <c r="AH32" s="120"/>
      <c r="AI32" s="171"/>
      <c r="AJ32" s="158"/>
      <c r="AK32" s="125"/>
      <c r="AL32" s="171"/>
      <c r="AM32" s="158"/>
      <c r="AN32" s="189"/>
      <c r="AO32" s="173"/>
      <c r="AP32" s="158"/>
      <c r="AQ32" s="125"/>
      <c r="AR32" s="174"/>
      <c r="AS32" s="158"/>
      <c r="AT32" s="214"/>
      <c r="AU32" s="175"/>
      <c r="AV32" s="176"/>
      <c r="AW32" s="175"/>
      <c r="AX32" s="177"/>
      <c r="AY32" s="249">
        <f>$AY$2-S32</f>
        <v>49</v>
      </c>
      <c r="AZ32" s="250" t="str">
        <f>IF(AND(R32="M",AY32&lt;=19),"M16",IF(AND(R32="M",AY32&lt;=29),"M20",IF(AND(R32="M",AY32&lt;=39),"M30",IF(AND(R32="M",AY32&lt;=49),"M40",IF(AND(R32="M",AY32&lt;=59),"M50",IF(AND(R32="M",AY32&lt;=69),"M60",IF(AND(R32="M",AY32&lt;=99),"M70")))))))</f>
        <v>M40</v>
      </c>
      <c r="BA32" s="251" t="b">
        <f>IF(AND(R32="K",AY32&lt;=35),"K16",IF(AND(R32="K",AY32&lt;=49),"K36",IF(AND(R32="K",AY32&lt;=99),"K50")))</f>
        <v>0</v>
      </c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</row>
    <row r="33" spans="1:64" s="327" customFormat="1" ht="11.25" customHeight="1">
      <c r="A33" s="163">
        <f t="shared" si="0"/>
        <v>30</v>
      </c>
      <c r="B33" s="303">
        <f>B32+1</f>
        <v>30</v>
      </c>
      <c r="C33" s="179">
        <v>36</v>
      </c>
      <c r="D33" s="135" t="s">
        <v>110</v>
      </c>
      <c r="E33" s="96">
        <f>V33+Y33+AB33+AE33+AH33+AK33+AN33</f>
        <v>0.019710648148148147</v>
      </c>
      <c r="F33" s="97">
        <f>IF(E34&gt;E33,E34-E33,"")</f>
        <v>0.0009143518518518537</v>
      </c>
      <c r="G33" s="98">
        <f>W33+Z33+AC33+AF33+AI33+AL33+AO33</f>
        <v>6</v>
      </c>
      <c r="H33" s="99">
        <f>E33/G33</f>
        <v>0.003285108024691358</v>
      </c>
      <c r="I33" s="165">
        <v>10</v>
      </c>
      <c r="J33" s="134"/>
      <c r="K33" s="135"/>
      <c r="L33" s="135"/>
      <c r="M33" s="134"/>
      <c r="N33" s="135"/>
      <c r="O33" s="136"/>
      <c r="P33" s="136"/>
      <c r="Q33" s="167" t="s">
        <v>145</v>
      </c>
      <c r="R33" s="168" t="s">
        <v>58</v>
      </c>
      <c r="S33" s="137">
        <v>1969</v>
      </c>
      <c r="T33" s="138" t="str">
        <f>IF(R33="M",AZ33,BA33)</f>
        <v>M40</v>
      </c>
      <c r="U33" s="139" t="s">
        <v>69</v>
      </c>
      <c r="V33" s="152">
        <v>0.019710648148148147</v>
      </c>
      <c r="W33" s="171">
        <v>6</v>
      </c>
      <c r="X33" s="158">
        <f>V33/W33</f>
        <v>0.003285108024691358</v>
      </c>
      <c r="Y33" s="155"/>
      <c r="Z33" s="171"/>
      <c r="AA33" s="158"/>
      <c r="AB33" s="120"/>
      <c r="AC33" s="171"/>
      <c r="AD33" s="158"/>
      <c r="AE33" s="172"/>
      <c r="AF33" s="171"/>
      <c r="AG33" s="158" t="e">
        <f>AE33/AF33</f>
        <v>#DIV/0!</v>
      </c>
      <c r="AH33" s="120"/>
      <c r="AI33" s="171"/>
      <c r="AJ33" s="158" t="e">
        <f>AH33/AI33</f>
        <v>#DIV/0!</v>
      </c>
      <c r="AK33" s="121"/>
      <c r="AL33" s="171"/>
      <c r="AM33" s="158" t="e">
        <f>AK33/AL33</f>
        <v>#DIV/0!</v>
      </c>
      <c r="AN33" s="400"/>
      <c r="AO33" s="173"/>
      <c r="AP33" s="158" t="e">
        <f>AN33/AO33</f>
        <v>#DIV/0!</v>
      </c>
      <c r="AQ33" s="121"/>
      <c r="AR33" s="174"/>
      <c r="AS33" s="158" t="e">
        <f>AQ33/AR33</f>
        <v>#DIV/0!</v>
      </c>
      <c r="AT33" s="214">
        <v>1</v>
      </c>
      <c r="AU33" s="181"/>
      <c r="AV33" s="182"/>
      <c r="AW33" s="181"/>
      <c r="AX33" s="183"/>
      <c r="AY33" s="233">
        <f>$AY$2-S33</f>
        <v>40</v>
      </c>
      <c r="AZ33" s="234" t="str">
        <f>IF(AND(R33="M",AY33&lt;=19),"M16",IF(AND(R33="M",AY33&lt;=29),"M20",IF(AND(R33="M",AY33&lt;=39),"M30",IF(AND(R33="M",AY33&lt;=49),"M40",IF(AND(R33="M",AY33&lt;=59),"M50",IF(AND(R33="M",AY33&lt;=69),"M60",IF(AND(R33="M",AY33&lt;=99),"M70")))))))</f>
        <v>M40</v>
      </c>
      <c r="BA33" s="219" t="b">
        <f>IF(AND(R33="K",AY33&lt;=35),"K16",IF(AND(R33="K",AY33&lt;=49),"K36",IF(AND(R33="K",AY33&lt;=99),"K50")))</f>
        <v>0</v>
      </c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</row>
    <row r="34" spans="1:64" s="490" customFormat="1" ht="11.25" customHeight="1">
      <c r="A34" s="451">
        <f t="shared" si="0"/>
        <v>31</v>
      </c>
      <c r="B34" s="452">
        <f>B33+1</f>
        <v>31</v>
      </c>
      <c r="C34" s="453">
        <v>48</v>
      </c>
      <c r="D34" s="454" t="s">
        <v>130</v>
      </c>
      <c r="E34" s="455">
        <f>V34+Y34+AB34+AE34+AH34+AK34+AN34</f>
        <v>0.020625</v>
      </c>
      <c r="F34" s="456">
        <f>IF(E35&gt;E34,E35-E34,"")</f>
        <v>0.000694444444444442</v>
      </c>
      <c r="G34" s="457">
        <f>W34+Z34+AC34+AF34+AI34+AL34+AO34</f>
        <v>6</v>
      </c>
      <c r="H34" s="458">
        <f>E34/G34</f>
        <v>0.0034375</v>
      </c>
      <c r="I34" s="459"/>
      <c r="J34" s="460">
        <v>15</v>
      </c>
      <c r="K34" s="454"/>
      <c r="L34" s="135"/>
      <c r="M34" s="134"/>
      <c r="N34" s="135"/>
      <c r="O34" s="136"/>
      <c r="P34" s="136"/>
      <c r="Q34" s="461" t="s">
        <v>145</v>
      </c>
      <c r="R34" s="462" t="s">
        <v>72</v>
      </c>
      <c r="S34" s="463">
        <v>1986</v>
      </c>
      <c r="T34" s="464" t="str">
        <f>IF(R34="M",AZ34,BA34)</f>
        <v>K16</v>
      </c>
      <c r="U34" s="465" t="s">
        <v>131</v>
      </c>
      <c r="V34" s="466"/>
      <c r="W34" s="467"/>
      <c r="X34" s="468"/>
      <c r="Y34" s="469">
        <v>0.020625</v>
      </c>
      <c r="Z34" s="467">
        <v>6</v>
      </c>
      <c r="AA34" s="468">
        <f>Y34/Z34</f>
        <v>0.0034375</v>
      </c>
      <c r="AB34" s="470"/>
      <c r="AC34" s="467"/>
      <c r="AD34" s="468"/>
      <c r="AE34" s="471"/>
      <c r="AF34" s="467"/>
      <c r="AG34" s="468"/>
      <c r="AH34" s="470"/>
      <c r="AI34" s="467"/>
      <c r="AJ34" s="468"/>
      <c r="AK34" s="472"/>
      <c r="AL34" s="467"/>
      <c r="AM34" s="468"/>
      <c r="AN34" s="485"/>
      <c r="AO34" s="473"/>
      <c r="AP34" s="468"/>
      <c r="AQ34" s="472"/>
      <c r="AR34" s="474"/>
      <c r="AS34" s="468"/>
      <c r="AT34" s="475"/>
      <c r="AU34" s="486"/>
      <c r="AV34" s="487"/>
      <c r="AW34" s="486"/>
      <c r="AX34" s="488"/>
      <c r="AY34" s="483">
        <f>$AY$2-S34</f>
        <v>23</v>
      </c>
      <c r="AZ34" s="484" t="b">
        <f>IF(AND(R34="M",AY34&lt;=19),"M16",IF(AND(R34="M",AY34&lt;=29),"M20",IF(AND(R34="M",AY34&lt;=39),"M30",IF(AND(R34="M",AY34&lt;=49),"M40",IF(AND(R34="M",AY34&lt;=59),"M50",IF(AND(R34="M",AY34&lt;=69),"M60",IF(AND(R34="M",AY34&lt;=99),"M70")))))))</f>
        <v>0</v>
      </c>
      <c r="BA34" s="479" t="str">
        <f>IF(AND(R34="K",AY34&lt;=35),"K16",IF(AND(R34="K",AY34&lt;=49),"K36",IF(AND(R34="K",AY34&lt;=99),"K50")))</f>
        <v>K16</v>
      </c>
      <c r="BB34" s="489"/>
      <c r="BC34" s="489"/>
      <c r="BD34" s="489"/>
      <c r="BE34" s="489"/>
      <c r="BF34" s="489"/>
      <c r="BG34" s="489"/>
      <c r="BH34" s="489"/>
      <c r="BI34" s="489"/>
      <c r="BJ34" s="489"/>
      <c r="BK34" s="489"/>
      <c r="BL34" s="489"/>
    </row>
    <row r="35" spans="1:64" s="327" customFormat="1" ht="11.25" customHeight="1">
      <c r="A35" s="163">
        <f t="shared" si="0"/>
        <v>32</v>
      </c>
      <c r="B35" s="303">
        <f>B34+1</f>
        <v>32</v>
      </c>
      <c r="C35" s="179">
        <v>59</v>
      </c>
      <c r="D35" s="135" t="s">
        <v>164</v>
      </c>
      <c r="E35" s="96">
        <f>V35+Y35+AB35+AE35+AH35+AK35+AN35</f>
        <v>0.021319444444444443</v>
      </c>
      <c r="F35" s="97">
        <f>IF(E36&gt;E35,E36-E35,"")</f>
        <v>0.0023263888888888917</v>
      </c>
      <c r="G35" s="98">
        <f>W35+Z35+AC35+AF35+AI35+AL35+AO35</f>
        <v>6</v>
      </c>
      <c r="H35" s="99">
        <f>E35/G35</f>
        <v>0.0035532407407407405</v>
      </c>
      <c r="I35" s="165"/>
      <c r="J35" s="134"/>
      <c r="K35" s="135">
        <v>17</v>
      </c>
      <c r="L35" s="135"/>
      <c r="M35" s="134"/>
      <c r="N35" s="135"/>
      <c r="O35" s="136"/>
      <c r="P35" s="136"/>
      <c r="Q35" s="167" t="s">
        <v>145</v>
      </c>
      <c r="R35" s="168" t="s">
        <v>58</v>
      </c>
      <c r="S35" s="137">
        <v>1982</v>
      </c>
      <c r="T35" s="138" t="str">
        <f>IF(R35="M",AZ35,BA35)</f>
        <v>M20</v>
      </c>
      <c r="U35" s="139" t="s">
        <v>165</v>
      </c>
      <c r="V35" s="152"/>
      <c r="W35" s="171"/>
      <c r="X35" s="158"/>
      <c r="Y35" s="155"/>
      <c r="Z35" s="171"/>
      <c r="AA35" s="158"/>
      <c r="AB35" s="120">
        <v>0.021319444444444443</v>
      </c>
      <c r="AC35" s="171">
        <v>6</v>
      </c>
      <c r="AD35" s="158">
        <f>AB35/AC35</f>
        <v>0.0035532407407407405</v>
      </c>
      <c r="AE35" s="172"/>
      <c r="AF35" s="171"/>
      <c r="AG35" s="158"/>
      <c r="AH35" s="120"/>
      <c r="AI35" s="171"/>
      <c r="AJ35" s="158"/>
      <c r="AK35" s="121"/>
      <c r="AL35" s="171"/>
      <c r="AM35" s="158"/>
      <c r="AN35" s="402"/>
      <c r="AO35" s="173"/>
      <c r="AP35" s="158"/>
      <c r="AQ35" s="121"/>
      <c r="AR35" s="174"/>
      <c r="AS35" s="158"/>
      <c r="AT35" s="214"/>
      <c r="AU35" s="175"/>
      <c r="AV35" s="176"/>
      <c r="AW35" s="175"/>
      <c r="AX35" s="177"/>
      <c r="AY35" s="233">
        <f>$AY$2-S35</f>
        <v>27</v>
      </c>
      <c r="AZ35" s="234" t="str">
        <f>IF(AND(R35="M",AY35&lt;=19),"M16",IF(AND(R35="M",AY35&lt;=29),"M20",IF(AND(R35="M",AY35&lt;=39),"M30",IF(AND(R35="M",AY35&lt;=49),"M40",IF(AND(R35="M",AY35&lt;=59),"M50",IF(AND(R35="M",AY35&lt;=69),"M60",IF(AND(R35="M",AY35&lt;=99),"M70")))))))</f>
        <v>M20</v>
      </c>
      <c r="BA35" s="219" t="b">
        <f>IF(AND(R35="K",AY35&lt;=35),"K16",IF(AND(R35="K",AY35&lt;=49),"K36",IF(AND(R35="K",AY35&lt;=99),"K50")))</f>
        <v>0</v>
      </c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</row>
    <row r="36" spans="1:64" s="327" customFormat="1" ht="11.25" customHeight="1" thickBot="1">
      <c r="A36" s="293">
        <f t="shared" si="0"/>
        <v>33</v>
      </c>
      <c r="B36" s="304">
        <f>B35+1</f>
        <v>33</v>
      </c>
      <c r="C36" s="294">
        <v>66</v>
      </c>
      <c r="D36" s="199" t="s">
        <v>176</v>
      </c>
      <c r="E36" s="415">
        <f>V36+Y36+AB36+AE36+AH36+AK36+AN36</f>
        <v>0.023645833333333335</v>
      </c>
      <c r="F36" s="416"/>
      <c r="G36" s="417">
        <f>W36+Z36+AC36+AF36+AI36+AL36+AO36</f>
        <v>6</v>
      </c>
      <c r="H36" s="418">
        <f>E36/G36</f>
        <v>0.0039409722222222224</v>
      </c>
      <c r="I36" s="194"/>
      <c r="J36" s="295"/>
      <c r="K36" s="199">
        <v>26</v>
      </c>
      <c r="L36" s="199"/>
      <c r="M36" s="295"/>
      <c r="N36" s="199"/>
      <c r="O36" s="296"/>
      <c r="P36" s="296"/>
      <c r="Q36" s="198" t="s">
        <v>145</v>
      </c>
      <c r="R36" s="200" t="s">
        <v>58</v>
      </c>
      <c r="S36" s="297">
        <v>1985</v>
      </c>
      <c r="T36" s="297" t="str">
        <f>IF(R36="M",AZ36,BA36)</f>
        <v>M20</v>
      </c>
      <c r="U36" s="299" t="s">
        <v>71</v>
      </c>
      <c r="V36" s="203"/>
      <c r="W36" s="204"/>
      <c r="X36" s="205"/>
      <c r="Y36" s="206"/>
      <c r="Z36" s="204"/>
      <c r="AA36" s="205"/>
      <c r="AB36" s="102">
        <v>0.023645833333333335</v>
      </c>
      <c r="AC36" s="204">
        <v>6</v>
      </c>
      <c r="AD36" s="205">
        <f>AB36/AC36</f>
        <v>0.0039409722222222224</v>
      </c>
      <c r="AE36" s="207"/>
      <c r="AF36" s="204"/>
      <c r="AG36" s="205"/>
      <c r="AH36" s="102"/>
      <c r="AI36" s="204"/>
      <c r="AJ36" s="205"/>
      <c r="AK36" s="300"/>
      <c r="AL36" s="204"/>
      <c r="AM36" s="205"/>
      <c r="AN36" s="407"/>
      <c r="AO36" s="210"/>
      <c r="AP36" s="205"/>
      <c r="AQ36" s="300"/>
      <c r="AR36" s="301"/>
      <c r="AS36" s="205"/>
      <c r="AT36" s="216"/>
      <c r="AU36" s="408"/>
      <c r="AV36" s="409"/>
      <c r="AW36" s="408"/>
      <c r="AX36" s="410"/>
      <c r="AY36" s="404">
        <f>$AY$2-S36</f>
        <v>24</v>
      </c>
      <c r="AZ36" s="405" t="str">
        <f>IF(AND(R36="M",AY36&lt;=19),"M16",IF(AND(R36="M",AY36&lt;=29),"M20",IF(AND(R36="M",AY36&lt;=39),"M30",IF(AND(R36="M",AY36&lt;=49),"M40",IF(AND(R36="M",AY36&lt;=59),"M50",IF(AND(R36="M",AY36&lt;=69),"M60",IF(AND(R36="M",AY36&lt;=99),"M70")))))))</f>
        <v>M20</v>
      </c>
      <c r="BA36" s="302" t="b">
        <f>IF(AND(R36="K",AY36&lt;=35),"K16",IF(AND(R36="K",AY36&lt;=49),"K36",IF(AND(R36="K",AY36&lt;=99),"K50")))</f>
        <v>0</v>
      </c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</row>
    <row r="37" spans="1:64" s="490" customFormat="1" ht="11.25" customHeight="1">
      <c r="A37" s="491">
        <f t="shared" si="0"/>
        <v>34</v>
      </c>
      <c r="B37" s="492">
        <v>1</v>
      </c>
      <c r="C37" s="493">
        <v>15</v>
      </c>
      <c r="D37" s="494" t="s">
        <v>89</v>
      </c>
      <c r="E37" s="495">
        <f>V37+Y37+AB37+AE37+AH37+AK37+AN37</f>
        <v>0.11909722222222222</v>
      </c>
      <c r="F37" s="496">
        <f>IF(E38&gt;E37,E38-E37,"")</f>
        <v>0.008414351851851853</v>
      </c>
      <c r="G37" s="497">
        <f>W37+Z37+AC37+AF37+AI37+AL37+AO37</f>
        <v>18</v>
      </c>
      <c r="H37" s="498">
        <f>E37/G37</f>
        <v>0.006616512345679012</v>
      </c>
      <c r="I37" s="494">
        <v>23</v>
      </c>
      <c r="J37" s="499">
        <v>25</v>
      </c>
      <c r="K37" s="494">
        <v>28</v>
      </c>
      <c r="L37" s="308"/>
      <c r="M37" s="313"/>
      <c r="N37" s="308"/>
      <c r="O37" s="314"/>
      <c r="P37" s="314"/>
      <c r="Q37" s="503" t="s">
        <v>152</v>
      </c>
      <c r="R37" s="504" t="s">
        <v>72</v>
      </c>
      <c r="S37" s="504">
        <v>1980</v>
      </c>
      <c r="T37" s="505" t="str">
        <f>IF(R37="M",AZ37,BA37)</f>
        <v>K16</v>
      </c>
      <c r="U37" s="506" t="s">
        <v>71</v>
      </c>
      <c r="V37" s="507">
        <v>0.04215277777777778</v>
      </c>
      <c r="W37" s="508">
        <v>6</v>
      </c>
      <c r="X37" s="509">
        <f>V37/W37</f>
        <v>0.007025462962962963</v>
      </c>
      <c r="Y37" s="510">
        <v>0.0390162037037037</v>
      </c>
      <c r="Z37" s="508">
        <v>6</v>
      </c>
      <c r="AA37" s="509">
        <f>Y37/Z37</f>
        <v>0.00650270061728395</v>
      </c>
      <c r="AB37" s="511">
        <v>0.03792824074074074</v>
      </c>
      <c r="AC37" s="508">
        <v>6</v>
      </c>
      <c r="AD37" s="509">
        <f>AB37/AC37</f>
        <v>0.006321373456790124</v>
      </c>
      <c r="AE37" s="512"/>
      <c r="AF37" s="508"/>
      <c r="AG37" s="509" t="e">
        <f>AE37/AF37</f>
        <v>#DIV/0!</v>
      </c>
      <c r="AH37" s="511"/>
      <c r="AI37" s="508"/>
      <c r="AJ37" s="509" t="e">
        <f>AH37/AI37</f>
        <v>#DIV/0!</v>
      </c>
      <c r="AK37" s="513"/>
      <c r="AL37" s="508"/>
      <c r="AM37" s="509" t="e">
        <f>AK37/AL37</f>
        <v>#DIV/0!</v>
      </c>
      <c r="AN37" s="514"/>
      <c r="AO37" s="515"/>
      <c r="AP37" s="509" t="e">
        <f>AN37/AO37</f>
        <v>#DIV/0!</v>
      </c>
      <c r="AQ37" s="513"/>
      <c r="AR37" s="516"/>
      <c r="AS37" s="509" t="e">
        <f>AQ37/AR37</f>
        <v>#DIV/0!</v>
      </c>
      <c r="AT37" s="517">
        <v>1</v>
      </c>
      <c r="AU37" s="518"/>
      <c r="AV37" s="519"/>
      <c r="AW37" s="518"/>
      <c r="AX37" s="520"/>
      <c r="AY37" s="521">
        <f>$AY$2-S37</f>
        <v>29</v>
      </c>
      <c r="AZ37" s="521" t="b">
        <f>IF(AND(R37="M",AY37&lt;=19),"M16",IF(AND(R37="M",AY37&lt;=29),"M20",IF(AND(R37="M",AY37&lt;=39),"M30",IF(AND(R37="M",AY37&lt;=49),"M40",IF(AND(R37="M",AY37&lt;=59),"M50",IF(AND(R37="M",AY37&lt;=69),"M60",IF(AND(R37="M",AY37&lt;=99),"M70")))))))</f>
        <v>0</v>
      </c>
      <c r="BA37" s="521" t="str">
        <f>IF(AND(R37="K",AY37&lt;=35),"K16",IF(AND(R37="K",AY37&lt;=49),"K36",IF(AND(R37="K",AY37&lt;=99),"K50")))</f>
        <v>K16</v>
      </c>
      <c r="BB37" s="489"/>
      <c r="BC37" s="489"/>
      <c r="BD37" s="489"/>
      <c r="BE37" s="489"/>
      <c r="BF37" s="489"/>
      <c r="BG37" s="489"/>
      <c r="BH37" s="489"/>
      <c r="BI37" s="489"/>
      <c r="BJ37" s="489"/>
      <c r="BK37" s="489"/>
      <c r="BL37" s="489"/>
    </row>
    <row r="38" spans="1:64" s="490" customFormat="1" ht="11.25" customHeight="1">
      <c r="A38" s="491">
        <f t="shared" si="0"/>
        <v>35</v>
      </c>
      <c r="B38" s="492">
        <f>B37+1</f>
        <v>2</v>
      </c>
      <c r="C38" s="500">
        <v>5</v>
      </c>
      <c r="D38" s="501" t="s">
        <v>80</v>
      </c>
      <c r="E38" s="495">
        <f>V38+Y38+AB38+AE38+AH38+AK38+AN38</f>
        <v>0.12751157407407407</v>
      </c>
      <c r="F38" s="496">
        <f>IF(E39&gt;E38,E39-E38,"")</f>
        <v>0.008206018518518515</v>
      </c>
      <c r="G38" s="497">
        <f>W38+Z38+AC38+AF38+AI38+AL38+AO38</f>
        <v>18</v>
      </c>
      <c r="H38" s="498">
        <f>E38/G38</f>
        <v>0.007083976337448559</v>
      </c>
      <c r="I38" s="494">
        <v>26</v>
      </c>
      <c r="J38" s="502">
        <v>28</v>
      </c>
      <c r="K38" s="501">
        <v>29</v>
      </c>
      <c r="L38" s="329"/>
      <c r="M38" s="330"/>
      <c r="N38" s="329"/>
      <c r="O38" s="331"/>
      <c r="P38" s="331"/>
      <c r="Q38" s="503" t="s">
        <v>152</v>
      </c>
      <c r="R38" s="504" t="s">
        <v>72</v>
      </c>
      <c r="S38" s="522">
        <v>1954</v>
      </c>
      <c r="T38" s="523" t="str">
        <f>IF(R38="M",AZ38,BA38)</f>
        <v>K50</v>
      </c>
      <c r="U38" s="524" t="s">
        <v>71</v>
      </c>
      <c r="V38" s="525">
        <v>0.050509259259259254</v>
      </c>
      <c r="W38" s="508">
        <v>6</v>
      </c>
      <c r="X38" s="509">
        <f>V38/W38</f>
        <v>0.008418209876543209</v>
      </c>
      <c r="Y38" s="526">
        <v>0.039074074074074074</v>
      </c>
      <c r="Z38" s="508">
        <v>6</v>
      </c>
      <c r="AA38" s="509">
        <f>Y38/Z38</f>
        <v>0.006512345679012346</v>
      </c>
      <c r="AB38" s="511">
        <v>0.03792824074074074</v>
      </c>
      <c r="AC38" s="508">
        <v>6</v>
      </c>
      <c r="AD38" s="509">
        <f>AB38/AC38</f>
        <v>0.006321373456790124</v>
      </c>
      <c r="AE38" s="512"/>
      <c r="AF38" s="508"/>
      <c r="AG38" s="509" t="e">
        <f>AE38/AF38</f>
        <v>#DIV/0!</v>
      </c>
      <c r="AH38" s="511"/>
      <c r="AI38" s="508"/>
      <c r="AJ38" s="509" t="e">
        <f>AH38/AI38</f>
        <v>#DIV/0!</v>
      </c>
      <c r="AK38" s="527"/>
      <c r="AL38" s="508"/>
      <c r="AM38" s="509" t="e">
        <f>AK38/AL38</f>
        <v>#DIV/0!</v>
      </c>
      <c r="AN38" s="528"/>
      <c r="AO38" s="515"/>
      <c r="AP38" s="509" t="e">
        <f>AN38/AO38</f>
        <v>#DIV/0!</v>
      </c>
      <c r="AQ38" s="527"/>
      <c r="AR38" s="516"/>
      <c r="AS38" s="509" t="e">
        <f>AQ38/AR38</f>
        <v>#DIV/0!</v>
      </c>
      <c r="AT38" s="529">
        <v>1</v>
      </c>
      <c r="AU38" s="518"/>
      <c r="AV38" s="519"/>
      <c r="AW38" s="518"/>
      <c r="AX38" s="520"/>
      <c r="AY38" s="530">
        <f>$AY$2-S38</f>
        <v>55</v>
      </c>
      <c r="AZ38" s="531" t="b">
        <f>IF(AND(R38="M",AY38&lt;=19),"M16",IF(AND(R38="M",AY38&lt;=29),"M20",IF(AND(R38="M",AY38&lt;=39),"M30",IF(AND(R38="M",AY38&lt;=49),"M40",IF(AND(R38="M",AY38&lt;=59),"M50",IF(AND(R38="M",AY38&lt;=69),"M60",IF(AND(R38="M",AY38&lt;=99),"M70")))))))</f>
        <v>0</v>
      </c>
      <c r="BA38" s="532" t="str">
        <f>IF(AND(R38="K",AY38&lt;=35),"K16",IF(AND(R38="K",AY38&lt;=49),"K36",IF(AND(R38="K",AY38&lt;=99),"K50")))</f>
        <v>K50</v>
      </c>
      <c r="BB38" s="489"/>
      <c r="BC38" s="489"/>
      <c r="BD38" s="489"/>
      <c r="BE38" s="489"/>
      <c r="BF38" s="489"/>
      <c r="BG38" s="489"/>
      <c r="BH38" s="489"/>
      <c r="BI38" s="489"/>
      <c r="BJ38" s="489"/>
      <c r="BK38" s="489"/>
      <c r="BL38" s="489"/>
    </row>
    <row r="39" spans="1:64" s="490" customFormat="1" ht="11.25" customHeight="1">
      <c r="A39" s="491">
        <f t="shared" si="0"/>
        <v>36</v>
      </c>
      <c r="B39" s="492">
        <f>B38+1</f>
        <v>3</v>
      </c>
      <c r="C39" s="500">
        <v>14</v>
      </c>
      <c r="D39" s="501" t="s">
        <v>90</v>
      </c>
      <c r="E39" s="495">
        <f>V39+Y39+AB39+AE39+AH39+AK39+AN39</f>
        <v>0.13571759259259258</v>
      </c>
      <c r="F39" s="496">
        <f>IF(E40&gt;E39,E40-E39,"")</f>
        <v>0.0080439814814815</v>
      </c>
      <c r="G39" s="497">
        <f>W39+Z39+AC39+AF39+AI39+AL39+AO39</f>
        <v>18</v>
      </c>
      <c r="H39" s="498">
        <f>E39/G39</f>
        <v>0.007539866255144033</v>
      </c>
      <c r="I39" s="494">
        <v>25</v>
      </c>
      <c r="J39" s="502">
        <v>32</v>
      </c>
      <c r="K39" s="501">
        <v>36</v>
      </c>
      <c r="L39" s="329"/>
      <c r="M39" s="330"/>
      <c r="N39" s="329"/>
      <c r="O39" s="331"/>
      <c r="P39" s="331"/>
      <c r="Q39" s="503" t="s">
        <v>152</v>
      </c>
      <c r="R39" s="504" t="s">
        <v>72</v>
      </c>
      <c r="S39" s="522">
        <v>1955</v>
      </c>
      <c r="T39" s="523" t="str">
        <f>IF(R39="M",AZ39,BA39)</f>
        <v>K50</v>
      </c>
      <c r="U39" s="524" t="s">
        <v>71</v>
      </c>
      <c r="V39" s="533">
        <v>0.050509259259259254</v>
      </c>
      <c r="W39" s="508">
        <v>6</v>
      </c>
      <c r="X39" s="509">
        <f>V39/W39</f>
        <v>0.008418209876543209</v>
      </c>
      <c r="Y39" s="534">
        <v>0.04313657407407407</v>
      </c>
      <c r="Z39" s="508">
        <v>6</v>
      </c>
      <c r="AA39" s="509">
        <f>Y39/Z39</f>
        <v>0.007189429012345678</v>
      </c>
      <c r="AB39" s="511">
        <v>0.04207175925925926</v>
      </c>
      <c r="AC39" s="508">
        <v>6</v>
      </c>
      <c r="AD39" s="509">
        <f>AB39/AC39</f>
        <v>0.00701195987654321</v>
      </c>
      <c r="AE39" s="512"/>
      <c r="AF39" s="508"/>
      <c r="AG39" s="509" t="e">
        <f>AE39/AF39</f>
        <v>#DIV/0!</v>
      </c>
      <c r="AH39" s="511"/>
      <c r="AI39" s="508"/>
      <c r="AJ39" s="509" t="e">
        <f>AH39/AI39</f>
        <v>#DIV/0!</v>
      </c>
      <c r="AK39" s="527"/>
      <c r="AL39" s="508"/>
      <c r="AM39" s="509" t="e">
        <f>AK39/AL39</f>
        <v>#DIV/0!</v>
      </c>
      <c r="AN39" s="535"/>
      <c r="AO39" s="515"/>
      <c r="AP39" s="509" t="e">
        <f>AN39/AO39</f>
        <v>#DIV/0!</v>
      </c>
      <c r="AQ39" s="536"/>
      <c r="AR39" s="516"/>
      <c r="AS39" s="509" t="e">
        <f>AQ39/AR39</f>
        <v>#DIV/0!</v>
      </c>
      <c r="AT39" s="529">
        <v>1</v>
      </c>
      <c r="AU39" s="537"/>
      <c r="AV39" s="537"/>
      <c r="AW39" s="489"/>
      <c r="AX39" s="538"/>
      <c r="AY39" s="530">
        <f>$AY$2-S39</f>
        <v>54</v>
      </c>
      <c r="AZ39" s="531" t="b">
        <f>IF(AND(R39="M",AY39&lt;=19),"M16",IF(AND(R39="M",AY39&lt;=29),"M20",IF(AND(R39="M",AY39&lt;=39),"M30",IF(AND(R39="M",AY39&lt;=49),"M40",IF(AND(R39="M",AY39&lt;=59),"M50",IF(AND(R39="M",AY39&lt;=69),"M60",IF(AND(R39="M",AY39&lt;=99),"M70")))))))</f>
        <v>0</v>
      </c>
      <c r="BA39" s="532" t="str">
        <f>IF(AND(R39="K",AY39&lt;=35),"K16",IF(AND(R39="K",AY39&lt;=49),"K36",IF(AND(R39="K",AY39&lt;=99),"K50")))</f>
        <v>K50</v>
      </c>
      <c r="BB39" s="489"/>
      <c r="BC39" s="489"/>
      <c r="BD39" s="489"/>
      <c r="BE39" s="489"/>
      <c r="BF39" s="489"/>
      <c r="BG39" s="489"/>
      <c r="BH39" s="489"/>
      <c r="BI39" s="489"/>
      <c r="BJ39" s="489"/>
      <c r="BK39" s="489"/>
      <c r="BL39" s="489"/>
    </row>
    <row r="40" spans="1:64" s="490" customFormat="1" ht="11.25" customHeight="1">
      <c r="A40" s="491">
        <f t="shared" si="0"/>
        <v>37</v>
      </c>
      <c r="B40" s="492">
        <f>B39+1</f>
        <v>4</v>
      </c>
      <c r="C40" s="500">
        <v>41</v>
      </c>
      <c r="D40" s="501" t="s">
        <v>117</v>
      </c>
      <c r="E40" s="495">
        <f>V40+Y40+AB40+AE40+AH40+AK40+AN40</f>
        <v>0.14376157407407408</v>
      </c>
      <c r="F40" s="496">
        <f>IF(E41&gt;E40,E41-E40,"")</f>
        <v>0.00510416666666666</v>
      </c>
      <c r="G40" s="497">
        <f>W40+Z40+AC40+AF40+AI40+AL40+AO40</f>
        <v>18</v>
      </c>
      <c r="H40" s="498">
        <f>E40/G40</f>
        <v>0.007986754115226338</v>
      </c>
      <c r="I40" s="494">
        <v>42</v>
      </c>
      <c r="J40" s="502">
        <v>34</v>
      </c>
      <c r="K40" s="501">
        <v>37</v>
      </c>
      <c r="L40" s="329"/>
      <c r="M40" s="330"/>
      <c r="N40" s="329"/>
      <c r="O40" s="331"/>
      <c r="P40" s="331"/>
      <c r="Q40" s="503" t="s">
        <v>152</v>
      </c>
      <c r="R40" s="504" t="s">
        <v>72</v>
      </c>
      <c r="S40" s="522">
        <v>1950</v>
      </c>
      <c r="T40" s="523" t="str">
        <f>IF(R40="M",AZ40,BA40)</f>
        <v>K50</v>
      </c>
      <c r="U40" s="524" t="s">
        <v>71</v>
      </c>
      <c r="V40" s="533">
        <v>0.05752314814814815</v>
      </c>
      <c r="W40" s="508">
        <v>6</v>
      </c>
      <c r="X40" s="509">
        <f>V40/W40</f>
        <v>0.009587191358024692</v>
      </c>
      <c r="Y40" s="526">
        <v>0.04329861111111111</v>
      </c>
      <c r="Z40" s="508">
        <v>6</v>
      </c>
      <c r="AA40" s="509">
        <f>Y40/Z40</f>
        <v>0.007216435185185184</v>
      </c>
      <c r="AB40" s="511">
        <v>0.04293981481481481</v>
      </c>
      <c r="AC40" s="508">
        <v>6</v>
      </c>
      <c r="AD40" s="509">
        <f>AB40/AC40</f>
        <v>0.007156635802469135</v>
      </c>
      <c r="AE40" s="512"/>
      <c r="AF40" s="508"/>
      <c r="AG40" s="509" t="e">
        <f>AE40/AF40</f>
        <v>#DIV/0!</v>
      </c>
      <c r="AH40" s="511"/>
      <c r="AI40" s="508"/>
      <c r="AJ40" s="509" t="e">
        <f>AH40/AI40</f>
        <v>#DIV/0!</v>
      </c>
      <c r="AK40" s="527"/>
      <c r="AL40" s="508"/>
      <c r="AM40" s="509" t="e">
        <f>AK40/AL40</f>
        <v>#DIV/0!</v>
      </c>
      <c r="AN40" s="535"/>
      <c r="AO40" s="515"/>
      <c r="AP40" s="509" t="e">
        <f>AN40/AO40</f>
        <v>#DIV/0!</v>
      </c>
      <c r="AQ40" s="527"/>
      <c r="AR40" s="516"/>
      <c r="AS40" s="509" t="e">
        <f>AQ40/AR40</f>
        <v>#DIV/0!</v>
      </c>
      <c r="AT40" s="529">
        <v>1</v>
      </c>
      <c r="AU40" s="518"/>
      <c r="AV40" s="519"/>
      <c r="AW40" s="518"/>
      <c r="AX40" s="520"/>
      <c r="AY40" s="530">
        <f>$AY$2-S40</f>
        <v>59</v>
      </c>
      <c r="AZ40" s="531" t="b">
        <f>IF(AND(R40="M",AY40&lt;=19),"M16",IF(AND(R40="M",AY40&lt;=29),"M20",IF(AND(R40="M",AY40&lt;=39),"M30",IF(AND(R40="M",AY40&lt;=49),"M40",IF(AND(R40="M",AY40&lt;=59),"M50",IF(AND(R40="M",AY40&lt;=69),"M60",IF(AND(R40="M",AY40&lt;=99),"M70")))))))</f>
        <v>0</v>
      </c>
      <c r="BA40" s="532" t="str">
        <f>IF(AND(R40="K",AY40&lt;=35),"K16",IF(AND(R40="K",AY40&lt;=49),"K36",IF(AND(R40="K",AY40&lt;=99),"K50")))</f>
        <v>K50</v>
      </c>
      <c r="BB40" s="489"/>
      <c r="BC40" s="489"/>
      <c r="BD40" s="489"/>
      <c r="BE40" s="489"/>
      <c r="BF40" s="489"/>
      <c r="BG40" s="489"/>
      <c r="BH40" s="489"/>
      <c r="BI40" s="489"/>
      <c r="BJ40" s="489"/>
      <c r="BK40" s="489"/>
      <c r="BL40" s="489"/>
    </row>
    <row r="41" spans="1:64" s="490" customFormat="1" ht="11.25" customHeight="1">
      <c r="A41" s="491">
        <f t="shared" si="0"/>
        <v>38</v>
      </c>
      <c r="B41" s="492">
        <f>B40+1</f>
        <v>5</v>
      </c>
      <c r="C41" s="500">
        <v>19</v>
      </c>
      <c r="D41" s="501" t="s">
        <v>94</v>
      </c>
      <c r="E41" s="495">
        <f>V41+Y41+AB41+AE41+AH41+AK41+AN41</f>
        <v>0.14886574074074074</v>
      </c>
      <c r="F41" s="496">
        <f>IF(E42&gt;E41,E42-E41,"")</f>
      </c>
      <c r="G41" s="497">
        <f>W41+Z41+AC41+AF41+AI41+AL41+AO41</f>
        <v>18</v>
      </c>
      <c r="H41" s="498">
        <f>E41/G41</f>
        <v>0.008270318930041152</v>
      </c>
      <c r="I41" s="494">
        <v>33</v>
      </c>
      <c r="J41" s="502">
        <v>37</v>
      </c>
      <c r="K41" s="501">
        <v>50</v>
      </c>
      <c r="L41" s="329"/>
      <c r="M41" s="330"/>
      <c r="N41" s="329"/>
      <c r="O41" s="331"/>
      <c r="P41" s="331"/>
      <c r="Q41" s="503" t="s">
        <v>152</v>
      </c>
      <c r="R41" s="504" t="s">
        <v>72</v>
      </c>
      <c r="S41" s="522">
        <v>1964</v>
      </c>
      <c r="T41" s="523" t="str">
        <f>IF(R41="M",AZ41,BA41)</f>
        <v>K36</v>
      </c>
      <c r="U41" s="524" t="s">
        <v>95</v>
      </c>
      <c r="V41" s="533">
        <v>0.056921296296296296</v>
      </c>
      <c r="W41" s="508">
        <v>6</v>
      </c>
      <c r="X41" s="509">
        <f>V41/W41</f>
        <v>0.009486882716049383</v>
      </c>
      <c r="Y41" s="526">
        <v>0.04361111111111111</v>
      </c>
      <c r="Z41" s="508">
        <v>6</v>
      </c>
      <c r="AA41" s="509">
        <f>Y41/Z41</f>
        <v>0.007268518518518518</v>
      </c>
      <c r="AB41" s="511">
        <v>0.04833333333333333</v>
      </c>
      <c r="AC41" s="508">
        <v>6</v>
      </c>
      <c r="AD41" s="509">
        <f>AB41/AC41</f>
        <v>0.008055555555555555</v>
      </c>
      <c r="AE41" s="512"/>
      <c r="AF41" s="508"/>
      <c r="AG41" s="509"/>
      <c r="AH41" s="511"/>
      <c r="AI41" s="508"/>
      <c r="AJ41" s="509"/>
      <c r="AK41" s="527"/>
      <c r="AL41" s="508"/>
      <c r="AM41" s="509"/>
      <c r="AN41" s="535"/>
      <c r="AO41" s="515"/>
      <c r="AP41" s="509"/>
      <c r="AQ41" s="536"/>
      <c r="AR41" s="516"/>
      <c r="AS41" s="509"/>
      <c r="AT41" s="529"/>
      <c r="AU41" s="539"/>
      <c r="AV41" s="540"/>
      <c r="AW41" s="539"/>
      <c r="AX41" s="541"/>
      <c r="AY41" s="532">
        <f>$AY$2-S41</f>
        <v>45</v>
      </c>
      <c r="AZ41" s="532" t="b">
        <f>IF(AND(R41="M",AY41&lt;=19),"M16",IF(AND(R41="M",AY41&lt;=29),"M20",IF(AND(R41="M",AY41&lt;=39),"M30",IF(AND(R41="M",AY41&lt;=49),"M40",IF(AND(R41="M",AY41&lt;=59),"M50",IF(AND(R41="M",AY41&lt;=69),"M60",IF(AND(R41="M",AY41&lt;=99),"M70")))))))</f>
        <v>0</v>
      </c>
      <c r="BA41" s="532" t="str">
        <f>IF(AND(R41="K",AY41&lt;=35),"K16",IF(AND(R41="K",AY41&lt;=49),"K36",IF(AND(R41="K",AY41&lt;=99),"K50")))</f>
        <v>K36</v>
      </c>
      <c r="BB41" s="489"/>
      <c r="BC41" s="489"/>
      <c r="BD41" s="489"/>
      <c r="BE41" s="489"/>
      <c r="BF41" s="489"/>
      <c r="BG41" s="489"/>
      <c r="BH41" s="489"/>
      <c r="BI41" s="489"/>
      <c r="BJ41" s="489"/>
      <c r="BK41" s="489"/>
      <c r="BL41" s="489"/>
    </row>
    <row r="42" spans="1:64" s="327" customFormat="1" ht="11.25" customHeight="1">
      <c r="A42" s="305">
        <f t="shared" si="0"/>
        <v>39</v>
      </c>
      <c r="B42" s="306">
        <f>B41+1</f>
        <v>6</v>
      </c>
      <c r="C42" s="328">
        <v>20</v>
      </c>
      <c r="D42" s="329" t="s">
        <v>96</v>
      </c>
      <c r="E42" s="309">
        <f>V42+Y42+AB42+AE42+AH42+AK42+AN42</f>
        <v>0.14886574074074074</v>
      </c>
      <c r="F42" s="310">
        <f>IF(E43&gt;E42,E43-E42,"")</f>
        <v>0.0017245370370370383</v>
      </c>
      <c r="G42" s="311">
        <f>W42+Z42+AC42+AF42+AI42+AL42+AO42</f>
        <v>18</v>
      </c>
      <c r="H42" s="312">
        <f>E42/G42</f>
        <v>0.008270318930041152</v>
      </c>
      <c r="I42" s="308">
        <v>32</v>
      </c>
      <c r="J42" s="330">
        <v>36</v>
      </c>
      <c r="K42" s="329">
        <v>49</v>
      </c>
      <c r="L42" s="329"/>
      <c r="M42" s="330"/>
      <c r="N42" s="329"/>
      <c r="O42" s="331"/>
      <c r="P42" s="331"/>
      <c r="Q42" s="314" t="s">
        <v>152</v>
      </c>
      <c r="R42" s="315" t="s">
        <v>58</v>
      </c>
      <c r="S42" s="332">
        <v>1966</v>
      </c>
      <c r="T42" s="333" t="str">
        <f>IF(R42="M",AZ42,BA42)</f>
        <v>M40</v>
      </c>
      <c r="U42" s="334" t="s">
        <v>87</v>
      </c>
      <c r="V42" s="339">
        <v>0.056921296296296296</v>
      </c>
      <c r="W42" s="318">
        <v>6</v>
      </c>
      <c r="X42" s="319">
        <f>V42/W42</f>
        <v>0.009486882716049383</v>
      </c>
      <c r="Y42" s="335">
        <v>0.04361111111111111</v>
      </c>
      <c r="Z42" s="318">
        <v>6</v>
      </c>
      <c r="AA42" s="319">
        <f>Y42/Z42</f>
        <v>0.007268518518518518</v>
      </c>
      <c r="AB42" s="321">
        <v>0.04833333333333333</v>
      </c>
      <c r="AC42" s="318">
        <v>6</v>
      </c>
      <c r="AD42" s="319">
        <f>AB42/AC42</f>
        <v>0.008055555555555555</v>
      </c>
      <c r="AE42" s="322"/>
      <c r="AF42" s="318"/>
      <c r="AG42" s="319"/>
      <c r="AH42" s="321"/>
      <c r="AI42" s="318"/>
      <c r="AJ42" s="319"/>
      <c r="AK42" s="336"/>
      <c r="AL42" s="318"/>
      <c r="AM42" s="319"/>
      <c r="AN42" s="341"/>
      <c r="AO42" s="323"/>
      <c r="AP42" s="319"/>
      <c r="AQ42" s="342"/>
      <c r="AR42" s="324"/>
      <c r="AS42" s="319"/>
      <c r="AT42" s="325"/>
      <c r="AU42" s="343"/>
      <c r="AV42" s="344"/>
      <c r="AW42" s="343"/>
      <c r="AX42" s="345"/>
      <c r="AY42" s="338">
        <f>$AY$2-S42</f>
        <v>43</v>
      </c>
      <c r="AZ42" s="338" t="str">
        <f>IF(AND(R42="M",AY42&lt;=19),"M16",IF(AND(R42="M",AY42&lt;=29),"M20",IF(AND(R42="M",AY42&lt;=39),"M30",IF(AND(R42="M",AY42&lt;=49),"M40",IF(AND(R42="M",AY42&lt;=59),"M50",IF(AND(R42="M",AY42&lt;=69),"M60",IF(AND(R42="M",AY42&lt;=99),"M70")))))))</f>
        <v>M40</v>
      </c>
      <c r="BA42" s="338" t="b">
        <f>IF(AND(R42="K",AY42&lt;=35),"K16",IF(AND(R42="K",AY42&lt;=49),"K36",IF(AND(R42="K",AY42&lt;=99),"K50")))</f>
        <v>0</v>
      </c>
      <c r="BB42" s="326"/>
      <c r="BC42" s="326"/>
      <c r="BD42" s="326"/>
      <c r="BE42" s="326"/>
      <c r="BF42" s="326"/>
      <c r="BG42" s="326"/>
      <c r="BH42" s="326"/>
      <c r="BI42" s="326"/>
      <c r="BJ42" s="326"/>
      <c r="BK42" s="326"/>
      <c r="BL42" s="326"/>
    </row>
    <row r="43" spans="1:64" s="490" customFormat="1" ht="11.25" customHeight="1">
      <c r="A43" s="491">
        <f t="shared" si="0"/>
        <v>40</v>
      </c>
      <c r="B43" s="492">
        <f>B42+1</f>
        <v>7</v>
      </c>
      <c r="C43" s="500">
        <v>27</v>
      </c>
      <c r="D43" s="501" t="s">
        <v>102</v>
      </c>
      <c r="E43" s="495">
        <f>V43+Y43+AB43+AE43+AH43+AK43+AN43</f>
        <v>0.15059027777777778</v>
      </c>
      <c r="F43" s="496">
        <f>IF(E44&gt;E43,E44-E43,"")</f>
        <v>0.009016203703703707</v>
      </c>
      <c r="G43" s="497">
        <f>W43+Z43+AC43+AF43+AI43+AL43+AO43</f>
        <v>18</v>
      </c>
      <c r="H43" s="498">
        <f>E43/G43</f>
        <v>0.008366126543209876</v>
      </c>
      <c r="I43" s="494">
        <v>35</v>
      </c>
      <c r="J43" s="502">
        <v>42</v>
      </c>
      <c r="K43" s="501">
        <v>42</v>
      </c>
      <c r="L43" s="329"/>
      <c r="M43" s="330"/>
      <c r="N43" s="329"/>
      <c r="O43" s="331"/>
      <c r="P43" s="331"/>
      <c r="Q43" s="503" t="s">
        <v>152</v>
      </c>
      <c r="R43" s="504" t="s">
        <v>72</v>
      </c>
      <c r="S43" s="522">
        <v>1962</v>
      </c>
      <c r="T43" s="523" t="str">
        <f>IF(R43="M",AZ43,BA43)</f>
        <v>K36</v>
      </c>
      <c r="U43" s="524" t="s">
        <v>71</v>
      </c>
      <c r="V43" s="533">
        <v>0.05740740740740741</v>
      </c>
      <c r="W43" s="508">
        <v>6</v>
      </c>
      <c r="X43" s="509">
        <f>V43/W43</f>
        <v>0.009567901234567902</v>
      </c>
      <c r="Y43" s="526">
        <v>0.04821759259259259</v>
      </c>
      <c r="Z43" s="508">
        <v>6</v>
      </c>
      <c r="AA43" s="509">
        <f>Y43/Z43</f>
        <v>0.008036265432098766</v>
      </c>
      <c r="AB43" s="511">
        <v>0.04496527777777778</v>
      </c>
      <c r="AC43" s="508">
        <v>6</v>
      </c>
      <c r="AD43" s="509">
        <f>AB43/AC43</f>
        <v>0.007494212962962963</v>
      </c>
      <c r="AE43" s="512"/>
      <c r="AF43" s="508"/>
      <c r="AG43" s="509"/>
      <c r="AH43" s="511"/>
      <c r="AI43" s="508"/>
      <c r="AJ43" s="509"/>
      <c r="AK43" s="527"/>
      <c r="AL43" s="508"/>
      <c r="AM43" s="509"/>
      <c r="AN43" s="535"/>
      <c r="AO43" s="515"/>
      <c r="AP43" s="509"/>
      <c r="AQ43" s="536"/>
      <c r="AR43" s="516"/>
      <c r="AS43" s="509"/>
      <c r="AT43" s="529"/>
      <c r="AU43" s="539"/>
      <c r="AV43" s="540"/>
      <c r="AW43" s="539"/>
      <c r="AX43" s="541"/>
      <c r="AY43" s="532">
        <f>$AY$2-S43</f>
        <v>47</v>
      </c>
      <c r="AZ43" s="532" t="b">
        <f>IF(AND(R43="M",AY43&lt;=19),"M16",IF(AND(R43="M",AY43&lt;=29),"M20",IF(AND(R43="M",AY43&lt;=39),"M30",IF(AND(R43="M",AY43&lt;=49),"M40",IF(AND(R43="M",AY43&lt;=59),"M50",IF(AND(R43="M",AY43&lt;=69),"M60",IF(AND(R43="M",AY43&lt;=99),"M70")))))))</f>
        <v>0</v>
      </c>
      <c r="BA43" s="532" t="str">
        <f>IF(AND(R43="K",AY43&lt;=35),"K16",IF(AND(R43="K",AY43&lt;=49),"K36",IF(AND(R43="K",AY43&lt;=99),"K50")))</f>
        <v>K36</v>
      </c>
      <c r="BB43" s="489"/>
      <c r="BC43" s="489"/>
      <c r="BD43" s="489"/>
      <c r="BE43" s="489"/>
      <c r="BF43" s="489"/>
      <c r="BG43" s="489"/>
      <c r="BH43" s="489"/>
      <c r="BI43" s="489"/>
      <c r="BJ43" s="489"/>
      <c r="BK43" s="489"/>
      <c r="BL43" s="489"/>
    </row>
    <row r="44" spans="1:64" s="490" customFormat="1" ht="11.25" customHeight="1">
      <c r="A44" s="491">
        <f t="shared" si="0"/>
        <v>41</v>
      </c>
      <c r="B44" s="542">
        <f>B43+1</f>
        <v>8</v>
      </c>
      <c r="C44" s="500">
        <v>26</v>
      </c>
      <c r="D44" s="501" t="s">
        <v>101</v>
      </c>
      <c r="E44" s="495">
        <f>V44+Y44+AB44+AE44+AH44+AK44+AN44</f>
        <v>0.1596064814814815</v>
      </c>
      <c r="F44" s="496">
        <f>IF(E45&gt;E44,E45-E44,"")</f>
      </c>
      <c r="G44" s="497">
        <f>W44+Z44+AC44+AF44+AI44+AL44+AO44</f>
        <v>18</v>
      </c>
      <c r="H44" s="498">
        <f>E44/G44</f>
        <v>0.008867026748971194</v>
      </c>
      <c r="I44" s="494">
        <v>36</v>
      </c>
      <c r="J44" s="502">
        <v>44</v>
      </c>
      <c r="K44" s="501">
        <v>52</v>
      </c>
      <c r="L44" s="329"/>
      <c r="M44" s="330"/>
      <c r="N44" s="329"/>
      <c r="O44" s="331"/>
      <c r="P44" s="331"/>
      <c r="Q44" s="503" t="s">
        <v>152</v>
      </c>
      <c r="R44" s="504" t="s">
        <v>72</v>
      </c>
      <c r="S44" s="522">
        <v>1936</v>
      </c>
      <c r="T44" s="523" t="str">
        <f>IF(R44="M",AZ44,BA44)</f>
        <v>K50</v>
      </c>
      <c r="U44" s="524" t="s">
        <v>71</v>
      </c>
      <c r="V44" s="533">
        <v>0.05743055555555556</v>
      </c>
      <c r="W44" s="508">
        <v>6</v>
      </c>
      <c r="X44" s="509">
        <f>V44/W44</f>
        <v>0.00957175925925926</v>
      </c>
      <c r="Y44" s="526">
        <v>0.05269675925925926</v>
      </c>
      <c r="Z44" s="508">
        <v>6</v>
      </c>
      <c r="AA44" s="509">
        <f>Y44/Z44</f>
        <v>0.008782793209876544</v>
      </c>
      <c r="AB44" s="511">
        <v>0.049479166666666664</v>
      </c>
      <c r="AC44" s="508">
        <v>6</v>
      </c>
      <c r="AD44" s="509">
        <f>AB44/AC44</f>
        <v>0.008246527777777778</v>
      </c>
      <c r="AE44" s="512"/>
      <c r="AF44" s="508"/>
      <c r="AG44" s="509"/>
      <c r="AH44" s="511"/>
      <c r="AI44" s="508"/>
      <c r="AJ44" s="509"/>
      <c r="AK44" s="527"/>
      <c r="AL44" s="508"/>
      <c r="AM44" s="509"/>
      <c r="AN44" s="535"/>
      <c r="AO44" s="515"/>
      <c r="AP44" s="509"/>
      <c r="AQ44" s="536"/>
      <c r="AR44" s="516"/>
      <c r="AS44" s="509"/>
      <c r="AT44" s="529"/>
      <c r="AU44" s="539"/>
      <c r="AV44" s="540"/>
      <c r="AW44" s="539"/>
      <c r="AX44" s="541"/>
      <c r="AY44" s="532">
        <f>$AY$2-S44</f>
        <v>73</v>
      </c>
      <c r="AZ44" s="532" t="b">
        <f>IF(AND(R44="M",AY44&lt;=19),"M16",IF(AND(R44="M",AY44&lt;=29),"M20",IF(AND(R44="M",AY44&lt;=39),"M30",IF(AND(R44="M",AY44&lt;=49),"M40",IF(AND(R44="M",AY44&lt;=59),"M50",IF(AND(R44="M",AY44&lt;=69),"M60",IF(AND(R44="M",AY44&lt;=99),"M70")))))))</f>
        <v>0</v>
      </c>
      <c r="BA44" s="532" t="str">
        <f>IF(AND(R44="K",AY44&lt;=35),"K16",IF(AND(R44="K",AY44&lt;=49),"K36",IF(AND(R44="K",AY44&lt;=99),"K50")))</f>
        <v>K50</v>
      </c>
      <c r="BB44" s="489"/>
      <c r="BC44" s="489"/>
      <c r="BD44" s="489"/>
      <c r="BE44" s="489"/>
      <c r="BF44" s="489"/>
      <c r="BG44" s="489"/>
      <c r="BH44" s="489"/>
      <c r="BI44" s="489"/>
      <c r="BJ44" s="489"/>
      <c r="BK44" s="489"/>
      <c r="BL44" s="489"/>
    </row>
    <row r="45" spans="1:64" s="490" customFormat="1" ht="11.25" customHeight="1">
      <c r="A45" s="491">
        <f t="shared" si="0"/>
        <v>42</v>
      </c>
      <c r="B45" s="492">
        <f>B44+1</f>
        <v>9</v>
      </c>
      <c r="C45" s="500">
        <v>54</v>
      </c>
      <c r="D45" s="501" t="s">
        <v>139</v>
      </c>
      <c r="E45" s="495">
        <f>V45+Y45+AB45+AE45+AH45+AK45+AN45</f>
        <v>0.07696759259259259</v>
      </c>
      <c r="F45" s="496">
        <f>IF(E46&gt;E45,E46-E45,"")</f>
        <v>0.001967592592592604</v>
      </c>
      <c r="G45" s="497">
        <f>W45+Z45+AC45+AF45+AI45+AL45+AO45</f>
        <v>12</v>
      </c>
      <c r="H45" s="498">
        <f>E45/G45</f>
        <v>0.006413966049382716</v>
      </c>
      <c r="I45" s="494"/>
      <c r="J45" s="502">
        <v>27</v>
      </c>
      <c r="K45" s="501">
        <v>30</v>
      </c>
      <c r="L45" s="329"/>
      <c r="M45" s="330"/>
      <c r="N45" s="329"/>
      <c r="O45" s="331"/>
      <c r="P45" s="331"/>
      <c r="Q45" s="503" t="s">
        <v>152</v>
      </c>
      <c r="R45" s="504" t="s">
        <v>72</v>
      </c>
      <c r="S45" s="522">
        <v>1962</v>
      </c>
      <c r="T45" s="523" t="str">
        <f>IF(R45="M",AZ45,BA45)</f>
        <v>K36</v>
      </c>
      <c r="U45" s="524" t="s">
        <v>71</v>
      </c>
      <c r="V45" s="533"/>
      <c r="W45" s="508"/>
      <c r="X45" s="509"/>
      <c r="Y45" s="526">
        <v>0.03903935185185185</v>
      </c>
      <c r="Z45" s="508">
        <v>6</v>
      </c>
      <c r="AA45" s="509">
        <f>Y45/Z45</f>
        <v>0.006506558641975309</v>
      </c>
      <c r="AB45" s="546">
        <v>0.03792824074074074</v>
      </c>
      <c r="AC45" s="508">
        <v>6</v>
      </c>
      <c r="AD45" s="509">
        <f>AB45/AC45</f>
        <v>0.006321373456790124</v>
      </c>
      <c r="AE45" s="547"/>
      <c r="AF45" s="508"/>
      <c r="AG45" s="509"/>
      <c r="AH45" s="546"/>
      <c r="AI45" s="548"/>
      <c r="AJ45" s="509"/>
      <c r="AK45" s="527"/>
      <c r="AL45" s="508"/>
      <c r="AM45" s="509"/>
      <c r="AN45" s="549"/>
      <c r="AO45" s="515"/>
      <c r="AP45" s="550"/>
      <c r="AQ45" s="527"/>
      <c r="AR45" s="551"/>
      <c r="AS45" s="509"/>
      <c r="AT45" s="517"/>
      <c r="AU45" s="518"/>
      <c r="AV45" s="519"/>
      <c r="AW45" s="518"/>
      <c r="AX45" s="520"/>
      <c r="AY45" s="530">
        <f>$AY$2-S45</f>
        <v>47</v>
      </c>
      <c r="AZ45" s="531" t="b">
        <f>IF(AND(R45="M",AY45&lt;=19),"M16",IF(AND(R45="M",AY45&lt;=29),"M20",IF(AND(R45="M",AY45&lt;=39),"M30",IF(AND(R45="M",AY45&lt;=49),"M40",IF(AND(R45="M",AY45&lt;=59),"M50",IF(AND(R45="M",AY45&lt;=69),"M60",IF(AND(R45="M",AY45&lt;=99),"M70")))))))</f>
        <v>0</v>
      </c>
      <c r="BA45" s="532" t="str">
        <f>IF(AND(R45="K",AY45&lt;=35),"K16",IF(AND(R45="K",AY45&lt;=49),"K36",IF(AND(R45="K",AY45&lt;=99),"K50")))</f>
        <v>K36</v>
      </c>
      <c r="BB45" s="489"/>
      <c r="BC45" s="489"/>
      <c r="BD45" s="489"/>
      <c r="BE45" s="489"/>
      <c r="BF45" s="489"/>
      <c r="BG45" s="489"/>
      <c r="BH45" s="489"/>
      <c r="BI45" s="489"/>
      <c r="BJ45" s="489"/>
      <c r="BK45" s="489"/>
      <c r="BL45" s="489"/>
    </row>
    <row r="46" spans="1:64" s="490" customFormat="1" ht="11.25" customHeight="1">
      <c r="A46" s="491">
        <f t="shared" si="0"/>
        <v>43</v>
      </c>
      <c r="B46" s="492">
        <f>B45+1</f>
        <v>10</v>
      </c>
      <c r="C46" s="543">
        <v>55</v>
      </c>
      <c r="D46" s="544" t="s">
        <v>140</v>
      </c>
      <c r="E46" s="495">
        <f>V46+Y46+AB46+AE46+AH46+AK46+AN46</f>
        <v>0.07893518518518519</v>
      </c>
      <c r="F46" s="496">
        <f>IF(E47&gt;E46,E47-E46,"")</f>
        <v>0.0030208333333333337</v>
      </c>
      <c r="G46" s="497">
        <f>W46+Z46+AC46+AF46+AI46+AL46+AO46</f>
        <v>12</v>
      </c>
      <c r="H46" s="498">
        <f>E46/G46</f>
        <v>0.006577932098765432</v>
      </c>
      <c r="I46" s="544"/>
      <c r="J46" s="545">
        <v>31</v>
      </c>
      <c r="K46" s="544">
        <v>31</v>
      </c>
      <c r="L46" s="352"/>
      <c r="M46" s="353"/>
      <c r="N46" s="352"/>
      <c r="O46" s="354"/>
      <c r="P46" s="355"/>
      <c r="Q46" s="552" t="s">
        <v>152</v>
      </c>
      <c r="R46" s="553" t="s">
        <v>72</v>
      </c>
      <c r="S46" s="553">
        <v>1953</v>
      </c>
      <c r="T46" s="554" t="str">
        <f>IF(R46="M",AZ46,BA46)</f>
        <v>K50</v>
      </c>
      <c r="U46" s="555" t="s">
        <v>87</v>
      </c>
      <c r="V46" s="556"/>
      <c r="W46" s="557"/>
      <c r="X46" s="558"/>
      <c r="Y46" s="528">
        <v>0.04099537037037037</v>
      </c>
      <c r="Z46" s="557">
        <v>6</v>
      </c>
      <c r="AA46" s="509">
        <f>Y46/Z46</f>
        <v>0.006832561728395061</v>
      </c>
      <c r="AB46" s="559">
        <v>0.037939814814814815</v>
      </c>
      <c r="AC46" s="557">
        <v>6</v>
      </c>
      <c r="AD46" s="509">
        <f>AB46/AC46</f>
        <v>0.0063233024691358025</v>
      </c>
      <c r="AE46" s="560"/>
      <c r="AF46" s="557"/>
      <c r="AG46" s="558"/>
      <c r="AH46" s="559"/>
      <c r="AI46" s="557"/>
      <c r="AJ46" s="558"/>
      <c r="AK46" s="561"/>
      <c r="AL46" s="557"/>
      <c r="AM46" s="558"/>
      <c r="AN46" s="562"/>
      <c r="AO46" s="563"/>
      <c r="AP46" s="564"/>
      <c r="AQ46" s="565"/>
      <c r="AR46" s="566"/>
      <c r="AS46" s="558"/>
      <c r="AT46" s="529"/>
      <c r="AU46" s="518"/>
      <c r="AV46" s="519"/>
      <c r="AW46" s="518"/>
      <c r="AX46" s="520"/>
      <c r="AY46" s="530">
        <f>$AY$2-S46</f>
        <v>56</v>
      </c>
      <c r="AZ46" s="531" t="b">
        <f>IF(AND(R46="M",AY46&lt;=19),"M16",IF(AND(R46="M",AY46&lt;=29),"M20",IF(AND(R46="M",AY46&lt;=39),"M30",IF(AND(R46="M",AY46&lt;=49),"M40",IF(AND(R46="M",AY46&lt;=59),"M50",IF(AND(R46="M",AY46&lt;=69),"M60",IF(AND(R46="M",AY46&lt;=99),"M70")))))))</f>
        <v>0</v>
      </c>
      <c r="BA46" s="532" t="str">
        <f>IF(AND(R46="K",AY46&lt;=35),"K16",IF(AND(R46="K",AY46&lt;=49),"K36",IF(AND(R46="K",AY46&lt;=99),"K50")))</f>
        <v>K50</v>
      </c>
      <c r="BB46" s="489"/>
      <c r="BC46" s="489"/>
      <c r="BD46" s="489"/>
      <c r="BE46" s="489"/>
      <c r="BF46" s="489"/>
      <c r="BG46" s="489"/>
      <c r="BH46" s="489"/>
      <c r="BI46" s="489"/>
      <c r="BJ46" s="489"/>
      <c r="BK46" s="489"/>
      <c r="BL46" s="489"/>
    </row>
    <row r="47" spans="1:64" s="490" customFormat="1" ht="11.25" customHeight="1">
      <c r="A47" s="491">
        <f t="shared" si="0"/>
        <v>44</v>
      </c>
      <c r="B47" s="492">
        <f>B46+1</f>
        <v>11</v>
      </c>
      <c r="C47" s="522">
        <v>50</v>
      </c>
      <c r="D47" s="501" t="s">
        <v>133</v>
      </c>
      <c r="E47" s="495">
        <f>V47+Y47+AB47+AE47+AH47+AK47+AN47</f>
        <v>0.08195601851851853</v>
      </c>
      <c r="F47" s="496">
        <f>IF(E48&gt;E47,E48-E47,"")</f>
        <v>0.00046296296296297057</v>
      </c>
      <c r="G47" s="497">
        <f>W47+Z47+AC47+AF47+AI47+AL47+AO47</f>
        <v>12</v>
      </c>
      <c r="H47" s="498">
        <f>E47/G47</f>
        <v>0.006829668209876544</v>
      </c>
      <c r="I47" s="501"/>
      <c r="J47" s="502">
        <v>29</v>
      </c>
      <c r="K47" s="501">
        <v>34</v>
      </c>
      <c r="L47" s="329"/>
      <c r="M47" s="330"/>
      <c r="N47" s="329"/>
      <c r="O47" s="331"/>
      <c r="P47" s="331"/>
      <c r="Q47" s="567" t="s">
        <v>152</v>
      </c>
      <c r="R47" s="522" t="s">
        <v>72</v>
      </c>
      <c r="S47" s="522">
        <v>1982</v>
      </c>
      <c r="T47" s="523" t="str">
        <f>IF(R47="M",AZ47,BA47)</f>
        <v>K16</v>
      </c>
      <c r="U47" s="524" t="s">
        <v>71</v>
      </c>
      <c r="V47" s="568"/>
      <c r="W47" s="548"/>
      <c r="X47" s="550"/>
      <c r="Y47" s="569">
        <v>0.040810185185185185</v>
      </c>
      <c r="Z47" s="548">
        <v>6</v>
      </c>
      <c r="AA47" s="509">
        <f>Y47/Z47</f>
        <v>0.006801697530864198</v>
      </c>
      <c r="AB47" s="546">
        <v>0.04114583333333333</v>
      </c>
      <c r="AC47" s="548">
        <v>6</v>
      </c>
      <c r="AD47" s="509">
        <f>AB47/AC47</f>
        <v>0.006857638888888889</v>
      </c>
      <c r="AE47" s="547"/>
      <c r="AF47" s="548"/>
      <c r="AG47" s="550"/>
      <c r="AH47" s="546"/>
      <c r="AI47" s="548"/>
      <c r="AJ47" s="550"/>
      <c r="AK47" s="570"/>
      <c r="AL47" s="548"/>
      <c r="AM47" s="550"/>
      <c r="AN47" s="571"/>
      <c r="AO47" s="572"/>
      <c r="AP47" s="573"/>
      <c r="AQ47" s="527"/>
      <c r="AR47" s="551"/>
      <c r="AS47" s="550"/>
      <c r="AT47" s="529"/>
      <c r="AU47" s="518"/>
      <c r="AV47" s="519"/>
      <c r="AW47" s="518"/>
      <c r="AX47" s="520"/>
      <c r="AY47" s="530">
        <f>$AY$2-S47</f>
        <v>27</v>
      </c>
      <c r="AZ47" s="531" t="b">
        <f>IF(AND(R47="M",AY47&lt;=19),"M16",IF(AND(R47="M",AY47&lt;=29),"M20",IF(AND(R47="M",AY47&lt;=39),"M30",IF(AND(R47="M",AY47&lt;=49),"M40",IF(AND(R47="M",AY47&lt;=59),"M50",IF(AND(R47="M",AY47&lt;=69),"M60",IF(AND(R47="M",AY47&lt;=99),"M70")))))))</f>
        <v>0</v>
      </c>
      <c r="BA47" s="532" t="str">
        <f>IF(AND(R47="K",AY47&lt;=35),"K16",IF(AND(R47="K",AY47&lt;=49),"K36",IF(AND(R47="K",AY47&lt;=99),"K50")))</f>
        <v>K16</v>
      </c>
      <c r="BB47" s="489"/>
      <c r="BC47" s="489"/>
      <c r="BD47" s="489"/>
      <c r="BE47" s="489"/>
      <c r="BF47" s="489"/>
      <c r="BG47" s="489"/>
      <c r="BH47" s="489"/>
      <c r="BI47" s="489"/>
      <c r="BJ47" s="489"/>
      <c r="BK47" s="489"/>
      <c r="BL47" s="489"/>
    </row>
    <row r="48" spans="1:64" s="327" customFormat="1" ht="11.25" customHeight="1">
      <c r="A48" s="305">
        <f t="shared" si="0"/>
        <v>45</v>
      </c>
      <c r="B48" s="306">
        <f>B47+1</f>
        <v>12</v>
      </c>
      <c r="C48" s="351">
        <v>11</v>
      </c>
      <c r="D48" s="352" t="s">
        <v>68</v>
      </c>
      <c r="E48" s="309">
        <f>V48+Y48+AB48+AE48+AH48+AK48+AN48</f>
        <v>0.0824189814814815</v>
      </c>
      <c r="F48" s="310">
        <f>IF(E49&gt;E48,E49-E48,"")</f>
        <v>0.0018634259259259073</v>
      </c>
      <c r="G48" s="311">
        <f>W48+Z48+AC48+AF48+AI48+AL48+AO48</f>
        <v>12</v>
      </c>
      <c r="H48" s="312">
        <f>E48/G48</f>
        <v>0.006868248456790124</v>
      </c>
      <c r="I48" s="352">
        <v>24</v>
      </c>
      <c r="J48" s="353"/>
      <c r="K48" s="352">
        <v>32</v>
      </c>
      <c r="L48" s="352"/>
      <c r="M48" s="353"/>
      <c r="N48" s="352"/>
      <c r="O48" s="354"/>
      <c r="P48" s="354"/>
      <c r="Q48" s="354" t="s">
        <v>152</v>
      </c>
      <c r="R48" s="356" t="s">
        <v>58</v>
      </c>
      <c r="S48" s="356">
        <v>1942</v>
      </c>
      <c r="T48" s="357" t="str">
        <f>IF(R48="M",AZ48,BA48)</f>
        <v>M60</v>
      </c>
      <c r="U48" s="358" t="s">
        <v>71</v>
      </c>
      <c r="V48" s="373">
        <v>0.042164351851851856</v>
      </c>
      <c r="W48" s="359">
        <v>6</v>
      </c>
      <c r="X48" s="360">
        <f>V48/W48</f>
        <v>0.007027391975308643</v>
      </c>
      <c r="Y48" s="374"/>
      <c r="Z48" s="359"/>
      <c r="AA48" s="319"/>
      <c r="AB48" s="361">
        <v>0.04025462962962963</v>
      </c>
      <c r="AC48" s="359">
        <v>6</v>
      </c>
      <c r="AD48" s="319">
        <f>AB48/AC48</f>
        <v>0.006709104938271606</v>
      </c>
      <c r="AE48" s="362"/>
      <c r="AF48" s="359"/>
      <c r="AG48" s="360" t="e">
        <f>AE48/AF48</f>
        <v>#DIV/0!</v>
      </c>
      <c r="AH48" s="361"/>
      <c r="AI48" s="359"/>
      <c r="AJ48" s="360" t="e">
        <f>AH48/AI48</f>
        <v>#DIV/0!</v>
      </c>
      <c r="AK48" s="363"/>
      <c r="AL48" s="359"/>
      <c r="AM48" s="360" t="e">
        <f>AK48/AL48</f>
        <v>#DIV/0!</v>
      </c>
      <c r="AN48" s="364"/>
      <c r="AO48" s="365"/>
      <c r="AP48" s="375" t="e">
        <f>AN48/AO48</f>
        <v>#DIV/0!</v>
      </c>
      <c r="AQ48" s="376"/>
      <c r="AR48" s="366"/>
      <c r="AS48" s="360" t="e">
        <f>AQ48/AR48</f>
        <v>#DIV/0!</v>
      </c>
      <c r="AT48" s="325">
        <v>1</v>
      </c>
      <c r="AU48" s="343"/>
      <c r="AV48" s="344"/>
      <c r="AW48" s="380"/>
      <c r="AX48" s="345"/>
      <c r="AY48" s="377">
        <f>$AY$2-S48</f>
        <v>67</v>
      </c>
      <c r="AZ48" s="377" t="str">
        <f>IF(AND(R48="M",AY48&lt;=19),"M16",IF(AND(R48="M",AY48&lt;=29),"M20",IF(AND(R48="M",AY48&lt;=39),"M30",IF(AND(R48="M",AY48&lt;=49),"M40",IF(AND(R48="M",AY48&lt;=59),"M50",IF(AND(R48="M",AY48&lt;=69),"M60",IF(AND(R48="M",AY48&lt;=99),"M70")))))))</f>
        <v>M60</v>
      </c>
      <c r="BA48" s="377" t="b">
        <f>IF(AND(R48="K",AY48&lt;=35),"K16",IF(AND(R48="K",AY48&lt;=49),"K36",IF(AND(R48="K",AY48&lt;=99),"K50")))</f>
        <v>0</v>
      </c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</row>
    <row r="49" spans="1:64" s="490" customFormat="1" ht="11.25" customHeight="1">
      <c r="A49" s="491">
        <f t="shared" si="0"/>
        <v>46</v>
      </c>
      <c r="B49" s="492">
        <f>B48+1</f>
        <v>13</v>
      </c>
      <c r="C49" s="522">
        <v>53</v>
      </c>
      <c r="D49" s="501" t="s">
        <v>138</v>
      </c>
      <c r="E49" s="495">
        <f>V49+Y49+AB49+AE49+AH49+AK49+AN49</f>
        <v>0.0842824074074074</v>
      </c>
      <c r="F49" s="496">
        <f>IF(E50&gt;E49,E50-E49,"")</f>
        <v>0.00421296296296296</v>
      </c>
      <c r="G49" s="497">
        <f>W49+Z49+AC49+AF49+AI49+AL49+AO49</f>
        <v>12</v>
      </c>
      <c r="H49" s="498">
        <f>E49/G49</f>
        <v>0.007023533950617284</v>
      </c>
      <c r="I49" s="501"/>
      <c r="J49" s="502">
        <v>33</v>
      </c>
      <c r="K49" s="501">
        <v>35</v>
      </c>
      <c r="L49" s="329"/>
      <c r="M49" s="330"/>
      <c r="N49" s="329"/>
      <c r="O49" s="331"/>
      <c r="P49" s="331"/>
      <c r="Q49" s="567" t="s">
        <v>152</v>
      </c>
      <c r="R49" s="522" t="s">
        <v>72</v>
      </c>
      <c r="S49" s="522">
        <v>1965</v>
      </c>
      <c r="T49" s="523" t="str">
        <f>IF(R49="M",AZ49,BA49)</f>
        <v>K36</v>
      </c>
      <c r="U49" s="524" t="s">
        <v>71</v>
      </c>
      <c r="V49" s="568"/>
      <c r="W49" s="548"/>
      <c r="X49" s="550"/>
      <c r="Y49" s="569">
        <v>0.04313657407407407</v>
      </c>
      <c r="Z49" s="548">
        <v>6</v>
      </c>
      <c r="AA49" s="509">
        <f>Y49/Z49</f>
        <v>0.007189429012345678</v>
      </c>
      <c r="AB49" s="546">
        <v>0.04114583333333333</v>
      </c>
      <c r="AC49" s="548">
        <v>6</v>
      </c>
      <c r="AD49" s="509">
        <f>AB49/AC49</f>
        <v>0.006857638888888889</v>
      </c>
      <c r="AE49" s="547"/>
      <c r="AF49" s="548"/>
      <c r="AG49" s="550"/>
      <c r="AH49" s="546"/>
      <c r="AI49" s="548"/>
      <c r="AJ49" s="550"/>
      <c r="AK49" s="570"/>
      <c r="AL49" s="548"/>
      <c r="AM49" s="550"/>
      <c r="AN49" s="571"/>
      <c r="AO49" s="572"/>
      <c r="AP49" s="573"/>
      <c r="AQ49" s="527"/>
      <c r="AR49" s="551"/>
      <c r="AS49" s="550"/>
      <c r="AT49" s="576"/>
      <c r="AU49" s="577"/>
      <c r="AV49" s="578"/>
      <c r="AW49" s="577"/>
      <c r="AX49" s="579"/>
      <c r="AY49" s="530">
        <f>$AY$2-S49</f>
        <v>44</v>
      </c>
      <c r="AZ49" s="531" t="b">
        <f>IF(AND(R49="M",AY49&lt;=19),"M16",IF(AND(R49="M",AY49&lt;=29),"M20",IF(AND(R49="M",AY49&lt;=39),"M30",IF(AND(R49="M",AY49&lt;=49),"M40",IF(AND(R49="M",AY49&lt;=59),"M50",IF(AND(R49="M",AY49&lt;=69),"M60",IF(AND(R49="M",AY49&lt;=99),"M70")))))))</f>
        <v>0</v>
      </c>
      <c r="BA49" s="532" t="str">
        <f>IF(AND(R49="K",AY49&lt;=35),"K16",IF(AND(R49="K",AY49&lt;=49),"K36",IF(AND(R49="K",AY49&lt;=99),"K50")))</f>
        <v>K36</v>
      </c>
      <c r="BB49" s="489"/>
      <c r="BC49" s="489"/>
      <c r="BD49" s="489"/>
      <c r="BE49" s="489"/>
      <c r="BF49" s="489"/>
      <c r="BG49" s="489"/>
      <c r="BH49" s="489"/>
      <c r="BI49" s="489"/>
      <c r="BJ49" s="489"/>
      <c r="BK49" s="489"/>
      <c r="BL49" s="489"/>
    </row>
    <row r="50" spans="1:64" s="490" customFormat="1" ht="11.25" customHeight="1">
      <c r="A50" s="574">
        <f t="shared" si="0"/>
        <v>47</v>
      </c>
      <c r="B50" s="492">
        <f>B49+1</f>
        <v>14</v>
      </c>
      <c r="C50" s="543">
        <v>52</v>
      </c>
      <c r="D50" s="544" t="s">
        <v>137</v>
      </c>
      <c r="E50" s="495">
        <f>V50+Y50+AB50+AE50+AH50+AK50+AN50</f>
        <v>0.08849537037037036</v>
      </c>
      <c r="F50" s="496">
        <f>IF(E51&gt;E50,E51-E50,"")</f>
        <v>0.0007523148148148306</v>
      </c>
      <c r="G50" s="497">
        <f>W50+Z50+AC50+AF50+AI50+AL50+AO50</f>
        <v>12</v>
      </c>
      <c r="H50" s="498">
        <f>E50/G50</f>
        <v>0.007374614197530864</v>
      </c>
      <c r="I50" s="544"/>
      <c r="J50" s="545">
        <v>40</v>
      </c>
      <c r="K50" s="544">
        <v>38</v>
      </c>
      <c r="L50" s="352"/>
      <c r="M50" s="353"/>
      <c r="N50" s="352"/>
      <c r="O50" s="354"/>
      <c r="P50" s="354"/>
      <c r="Q50" s="552" t="s">
        <v>152</v>
      </c>
      <c r="R50" s="553" t="s">
        <v>72</v>
      </c>
      <c r="S50" s="553">
        <v>1958</v>
      </c>
      <c r="T50" s="554" t="str">
        <f>IF(R50="M",AZ50,BA50)</f>
        <v>K50</v>
      </c>
      <c r="U50" s="555" t="s">
        <v>71</v>
      </c>
      <c r="V50" s="580"/>
      <c r="W50" s="557"/>
      <c r="X50" s="558"/>
      <c r="Y50" s="514">
        <v>0.04488425925925926</v>
      </c>
      <c r="Z50" s="557">
        <v>6</v>
      </c>
      <c r="AA50" s="509">
        <f>Y50/Z50</f>
        <v>0.007480709876543211</v>
      </c>
      <c r="AB50" s="559">
        <v>0.04361111111111111</v>
      </c>
      <c r="AC50" s="557">
        <v>6</v>
      </c>
      <c r="AD50" s="509">
        <f>AB50/AC50</f>
        <v>0.007268518518518518</v>
      </c>
      <c r="AE50" s="560"/>
      <c r="AF50" s="557"/>
      <c r="AG50" s="558"/>
      <c r="AH50" s="559"/>
      <c r="AI50" s="557"/>
      <c r="AJ50" s="558"/>
      <c r="AK50" s="561"/>
      <c r="AL50" s="557"/>
      <c r="AM50" s="558"/>
      <c r="AN50" s="562"/>
      <c r="AO50" s="563"/>
      <c r="AP50" s="581"/>
      <c r="AQ50" s="582"/>
      <c r="AR50" s="566"/>
      <c r="AS50" s="558"/>
      <c r="AT50" s="529"/>
      <c r="AU50" s="518"/>
      <c r="AV50" s="519"/>
      <c r="AW50" s="518"/>
      <c r="AX50" s="520"/>
      <c r="AY50" s="583">
        <f>$AY$2-S50</f>
        <v>51</v>
      </c>
      <c r="AZ50" s="584" t="b">
        <f>IF(AND(R50="M",AY50&lt;=19),"M16",IF(AND(R50="M",AY50&lt;=29),"M20",IF(AND(R50="M",AY50&lt;=39),"M30",IF(AND(R50="M",AY50&lt;=49),"M40",IF(AND(R50="M",AY50&lt;=59),"M50",IF(AND(R50="M",AY50&lt;=69),"M60",IF(AND(R50="M",AY50&lt;=99),"M70")))))))</f>
        <v>0</v>
      </c>
      <c r="BA50" s="585" t="str">
        <f>IF(AND(R50="K",AY50&lt;=35),"K16",IF(AND(R50="K",AY50&lt;=49),"K36",IF(AND(R50="K",AY50&lt;=99),"K50")))</f>
        <v>K50</v>
      </c>
      <c r="BB50" s="489"/>
      <c r="BC50" s="489"/>
      <c r="BD50" s="489"/>
      <c r="BE50" s="489"/>
      <c r="BF50" s="489"/>
      <c r="BG50" s="489"/>
      <c r="BH50" s="489"/>
      <c r="BI50" s="489"/>
      <c r="BJ50" s="489"/>
      <c r="BK50" s="489"/>
      <c r="BL50" s="489"/>
    </row>
    <row r="51" spans="1:64" s="490" customFormat="1" ht="11.25" customHeight="1">
      <c r="A51" s="575">
        <f t="shared" si="0"/>
        <v>48</v>
      </c>
      <c r="B51" s="492">
        <f>B50+1</f>
        <v>15</v>
      </c>
      <c r="C51" s="500">
        <v>51</v>
      </c>
      <c r="D51" s="501" t="s">
        <v>136</v>
      </c>
      <c r="E51" s="495">
        <f>V51+Y51+AB51+AE51+AH51+AK51+AN51</f>
        <v>0.0892476851851852</v>
      </c>
      <c r="F51" s="496">
        <f>IF(E52&gt;E51,E52-E51,"")</f>
        <v>0.006446759259259249</v>
      </c>
      <c r="G51" s="497">
        <f>W51+Z51+AC51+AF51+AI51+AL51+AO51</f>
        <v>12</v>
      </c>
      <c r="H51" s="498">
        <f>E51/G51</f>
        <v>0.007437307098765433</v>
      </c>
      <c r="I51" s="501"/>
      <c r="J51" s="502">
        <v>39</v>
      </c>
      <c r="K51" s="501">
        <v>39</v>
      </c>
      <c r="L51" s="329"/>
      <c r="M51" s="330"/>
      <c r="N51" s="329"/>
      <c r="O51" s="331"/>
      <c r="P51" s="331"/>
      <c r="Q51" s="567" t="s">
        <v>152</v>
      </c>
      <c r="R51" s="522" t="s">
        <v>72</v>
      </c>
      <c r="S51" s="522">
        <v>1971</v>
      </c>
      <c r="T51" s="523" t="str">
        <f>IF(R51="M",AZ51,BA51)</f>
        <v>K36</v>
      </c>
      <c r="U51" s="524" t="s">
        <v>135</v>
      </c>
      <c r="V51" s="568"/>
      <c r="W51" s="548"/>
      <c r="X51" s="550"/>
      <c r="Y51" s="569">
        <v>0.04488425925925926</v>
      </c>
      <c r="Z51" s="548">
        <v>6</v>
      </c>
      <c r="AA51" s="509">
        <f>Y51/Z51</f>
        <v>0.007480709876543211</v>
      </c>
      <c r="AB51" s="546">
        <v>0.044363425925925924</v>
      </c>
      <c r="AC51" s="548">
        <v>6</v>
      </c>
      <c r="AD51" s="509">
        <f>AB51/AC51</f>
        <v>0.007393904320987654</v>
      </c>
      <c r="AE51" s="547"/>
      <c r="AF51" s="548"/>
      <c r="AG51" s="550"/>
      <c r="AH51" s="546"/>
      <c r="AI51" s="548"/>
      <c r="AJ51" s="550"/>
      <c r="AK51" s="570"/>
      <c r="AL51" s="548"/>
      <c r="AM51" s="550"/>
      <c r="AN51" s="571"/>
      <c r="AO51" s="572"/>
      <c r="AP51" s="573"/>
      <c r="AQ51" s="527"/>
      <c r="AR51" s="551"/>
      <c r="AS51" s="550"/>
      <c r="AT51" s="576"/>
      <c r="AU51" s="577"/>
      <c r="AV51" s="578"/>
      <c r="AW51" s="577"/>
      <c r="AX51" s="579"/>
      <c r="AY51" s="530">
        <f>$AY$2-S51</f>
        <v>38</v>
      </c>
      <c r="AZ51" s="531" t="b">
        <f>IF(AND(R51="M",AY51&lt;=19),"M16",IF(AND(R51="M",AY51&lt;=29),"M20",IF(AND(R51="M",AY51&lt;=39),"M30",IF(AND(R51="M",AY51&lt;=49),"M40",IF(AND(R51="M",AY51&lt;=59),"M50",IF(AND(R51="M",AY51&lt;=69),"M60",IF(AND(R51="M",AY51&lt;=99),"M70")))))))</f>
        <v>0</v>
      </c>
      <c r="BA51" s="532" t="str">
        <f>IF(AND(R51="K",AY51&lt;=35),"K16",IF(AND(R51="K",AY51&lt;=49),"K36",IF(AND(R51="K",AY51&lt;=99),"K50")))</f>
        <v>K36</v>
      </c>
      <c r="BB51" s="489"/>
      <c r="BC51" s="489"/>
      <c r="BD51" s="489"/>
      <c r="BE51" s="489"/>
      <c r="BF51" s="489"/>
      <c r="BG51" s="489"/>
      <c r="BH51" s="489"/>
      <c r="BI51" s="489"/>
      <c r="BJ51" s="489"/>
      <c r="BK51" s="489"/>
      <c r="BL51" s="489"/>
    </row>
    <row r="52" spans="1:64" s="327" customFormat="1" ht="11.25" customHeight="1">
      <c r="A52" s="305">
        <f t="shared" si="0"/>
        <v>49</v>
      </c>
      <c r="B52" s="306">
        <f>B51+1</f>
        <v>16</v>
      </c>
      <c r="C52" s="351">
        <v>16</v>
      </c>
      <c r="D52" s="352" t="s">
        <v>91</v>
      </c>
      <c r="E52" s="309">
        <f>V52+Y52+AB52+AE52+AH52+AK52+AN52</f>
        <v>0.09569444444444444</v>
      </c>
      <c r="F52" s="310">
        <f>IF(E53&gt;E52,E53-E52,"")</f>
        <v>0.00032407407407405997</v>
      </c>
      <c r="G52" s="311">
        <f>W52+Z52+AC52+AF52+AI52+AL52+AO52</f>
        <v>12</v>
      </c>
      <c r="H52" s="312">
        <f>E52/G52</f>
        <v>0.007974537037037037</v>
      </c>
      <c r="I52" s="352">
        <v>30</v>
      </c>
      <c r="J52" s="353">
        <v>24</v>
      </c>
      <c r="K52" s="352"/>
      <c r="L52" s="352"/>
      <c r="M52" s="353"/>
      <c r="N52" s="352"/>
      <c r="O52" s="354"/>
      <c r="P52" s="354"/>
      <c r="Q52" s="354" t="s">
        <v>152</v>
      </c>
      <c r="R52" s="356" t="s">
        <v>58</v>
      </c>
      <c r="S52" s="356">
        <v>1950</v>
      </c>
      <c r="T52" s="357" t="str">
        <f>IF(R52="M",AZ52,BA52)</f>
        <v>M50</v>
      </c>
      <c r="U52" s="358" t="s">
        <v>71</v>
      </c>
      <c r="V52" s="373">
        <v>0.056921296296296296</v>
      </c>
      <c r="W52" s="359">
        <v>6</v>
      </c>
      <c r="X52" s="360">
        <f>V52/W52</f>
        <v>0.009486882716049383</v>
      </c>
      <c r="Y52" s="374">
        <v>0.03877314814814815</v>
      </c>
      <c r="Z52" s="359">
        <v>6</v>
      </c>
      <c r="AA52" s="319">
        <f>Y52/Z52</f>
        <v>0.006462191358024691</v>
      </c>
      <c r="AB52" s="361"/>
      <c r="AC52" s="359"/>
      <c r="AD52" s="319"/>
      <c r="AE52" s="362"/>
      <c r="AF52" s="359"/>
      <c r="AG52" s="360"/>
      <c r="AH52" s="361"/>
      <c r="AI52" s="359"/>
      <c r="AJ52" s="360"/>
      <c r="AK52" s="363"/>
      <c r="AL52" s="359"/>
      <c r="AM52" s="360"/>
      <c r="AN52" s="364"/>
      <c r="AO52" s="365"/>
      <c r="AP52" s="375"/>
      <c r="AQ52" s="383"/>
      <c r="AR52" s="366"/>
      <c r="AS52" s="360"/>
      <c r="AT52" s="325"/>
      <c r="AU52" s="343"/>
      <c r="AV52" s="344"/>
      <c r="AW52" s="343"/>
      <c r="AX52" s="345"/>
      <c r="AY52" s="381">
        <f>$AY$2-S52</f>
        <v>59</v>
      </c>
      <c r="AZ52" s="381" t="str">
        <f>IF(AND(R52="M",AY52&lt;=19),"M16",IF(AND(R52="M",AY52&lt;=29),"M20",IF(AND(R52="M",AY52&lt;=39),"M30",IF(AND(R52="M",AY52&lt;=49),"M40",IF(AND(R52="M",AY52&lt;=59),"M50",IF(AND(R52="M",AY52&lt;=69),"M60",IF(AND(R52="M",AY52&lt;=99),"M70")))))))</f>
        <v>M50</v>
      </c>
      <c r="BA52" s="381" t="b">
        <f>IF(AND(R52="K",AY52&lt;=35),"K16",IF(AND(R52="K",AY52&lt;=49),"K36",IF(AND(R52="K",AY52&lt;=99),"K50")))</f>
        <v>0</v>
      </c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</row>
    <row r="53" spans="1:64" s="490" customFormat="1" ht="11.25" customHeight="1">
      <c r="A53" s="491">
        <f t="shared" si="0"/>
        <v>50</v>
      </c>
      <c r="B53" s="492">
        <f>B52+1</f>
        <v>17</v>
      </c>
      <c r="C53" s="522">
        <v>46</v>
      </c>
      <c r="D53" s="501" t="s">
        <v>126</v>
      </c>
      <c r="E53" s="495">
        <f>V53+Y53+AB53+AE53+AH53+AK53+AN53</f>
        <v>0.0960185185185185</v>
      </c>
      <c r="F53" s="496">
        <f>IF(E54&gt;E53,E54-E53,"")</f>
        <v>0.002453703703703722</v>
      </c>
      <c r="G53" s="497">
        <f>W53+Z53+AC53+AF53+AI53+AL53+AO53</f>
        <v>12</v>
      </c>
      <c r="H53" s="498">
        <f>E53/G53</f>
        <v>0.008001543209876541</v>
      </c>
      <c r="I53" s="501"/>
      <c r="J53" s="502">
        <v>43</v>
      </c>
      <c r="K53" s="501">
        <v>45</v>
      </c>
      <c r="L53" s="329"/>
      <c r="M53" s="330"/>
      <c r="N53" s="329"/>
      <c r="O53" s="331"/>
      <c r="P53" s="331"/>
      <c r="Q53" s="567" t="s">
        <v>152</v>
      </c>
      <c r="R53" s="522" t="s">
        <v>72</v>
      </c>
      <c r="S53" s="522">
        <v>1953</v>
      </c>
      <c r="T53" s="523" t="str">
        <f>IF(R53="M",AZ53,BA53)</f>
        <v>K50</v>
      </c>
      <c r="U53" s="524" t="s">
        <v>71</v>
      </c>
      <c r="V53" s="568"/>
      <c r="W53" s="548"/>
      <c r="X53" s="550"/>
      <c r="Y53" s="569">
        <v>0.04821759259259259</v>
      </c>
      <c r="Z53" s="548">
        <v>6</v>
      </c>
      <c r="AA53" s="509">
        <f>Y53/Z53</f>
        <v>0.008036265432098766</v>
      </c>
      <c r="AB53" s="546">
        <v>0.04780092592592592</v>
      </c>
      <c r="AC53" s="548">
        <v>6</v>
      </c>
      <c r="AD53" s="509">
        <f>AB53/AC53</f>
        <v>0.00796682098765432</v>
      </c>
      <c r="AE53" s="547"/>
      <c r="AF53" s="548"/>
      <c r="AG53" s="550"/>
      <c r="AH53" s="546"/>
      <c r="AI53" s="548"/>
      <c r="AJ53" s="550"/>
      <c r="AK53" s="570"/>
      <c r="AL53" s="548"/>
      <c r="AM53" s="550"/>
      <c r="AN53" s="571"/>
      <c r="AO53" s="572"/>
      <c r="AP53" s="573"/>
      <c r="AQ53" s="527"/>
      <c r="AR53" s="551"/>
      <c r="AS53" s="550"/>
      <c r="AT53" s="576"/>
      <c r="AU53" s="577"/>
      <c r="AV53" s="578"/>
      <c r="AW53" s="577"/>
      <c r="AX53" s="579"/>
      <c r="AY53" s="530">
        <f>$AY$2-S53</f>
        <v>56</v>
      </c>
      <c r="AZ53" s="531" t="b">
        <f>IF(AND(R53="M",AY53&lt;=19),"M16",IF(AND(R53="M",AY53&lt;=29),"M20",IF(AND(R53="M",AY53&lt;=39),"M30",IF(AND(R53="M",AY53&lt;=49),"M40",IF(AND(R53="M",AY53&lt;=59),"M50",IF(AND(R53="M",AY53&lt;=69),"M60",IF(AND(R53="M",AY53&lt;=99),"M70")))))))</f>
        <v>0</v>
      </c>
      <c r="BA53" s="532" t="str">
        <f>IF(AND(R53="K",AY53&lt;=35),"K16",IF(AND(R53="K",AY53&lt;=49),"K36",IF(AND(R53="K",AY53&lt;=99),"K50")))</f>
        <v>K50</v>
      </c>
      <c r="BB53" s="489"/>
      <c r="BC53" s="489"/>
      <c r="BD53" s="489"/>
      <c r="BE53" s="489"/>
      <c r="BF53" s="489"/>
      <c r="BG53" s="489"/>
      <c r="BH53" s="489"/>
      <c r="BI53" s="489"/>
      <c r="BJ53" s="489"/>
      <c r="BK53" s="489"/>
      <c r="BL53" s="489"/>
    </row>
    <row r="54" spans="1:64" s="490" customFormat="1" ht="11.25" customHeight="1">
      <c r="A54" s="491">
        <f t="shared" si="0"/>
        <v>51</v>
      </c>
      <c r="B54" s="492">
        <f>B53+1</f>
        <v>18</v>
      </c>
      <c r="C54" s="543">
        <v>12</v>
      </c>
      <c r="D54" s="544" t="s">
        <v>88</v>
      </c>
      <c r="E54" s="495">
        <f>V54+Y54+AB54+AE54+AH54+AK54+AN54</f>
        <v>0.09847222222222222</v>
      </c>
      <c r="F54" s="496">
        <f>IF(E55&gt;E54,E55-E54,"")</f>
        <v>0.003032407407407414</v>
      </c>
      <c r="G54" s="497">
        <f>W54+Z54+AC54+AF54+AI54+AL54+AO54</f>
        <v>12</v>
      </c>
      <c r="H54" s="498">
        <f>E54/G54</f>
        <v>0.008206018518518519</v>
      </c>
      <c r="I54" s="544">
        <v>38</v>
      </c>
      <c r="J54" s="545">
        <v>30</v>
      </c>
      <c r="K54" s="544"/>
      <c r="L54" s="352"/>
      <c r="M54" s="353"/>
      <c r="N54" s="352"/>
      <c r="O54" s="354"/>
      <c r="P54" s="354"/>
      <c r="Q54" s="552" t="s">
        <v>152</v>
      </c>
      <c r="R54" s="553" t="s">
        <v>72</v>
      </c>
      <c r="S54" s="553">
        <v>1958</v>
      </c>
      <c r="T54" s="554" t="str">
        <f>IF(R54="M",AZ54,BA54)</f>
        <v>K50</v>
      </c>
      <c r="U54" s="555" t="s">
        <v>87</v>
      </c>
      <c r="V54" s="580">
        <v>0.057476851851851855</v>
      </c>
      <c r="W54" s="557">
        <v>6</v>
      </c>
      <c r="X54" s="558">
        <f>V54/W54</f>
        <v>0.009579475308641975</v>
      </c>
      <c r="Y54" s="514">
        <v>0.04099537037037037</v>
      </c>
      <c r="Z54" s="557">
        <v>6</v>
      </c>
      <c r="AA54" s="509">
        <f>Y54/Z54</f>
        <v>0.006832561728395061</v>
      </c>
      <c r="AB54" s="559"/>
      <c r="AC54" s="557"/>
      <c r="AD54" s="509"/>
      <c r="AE54" s="560"/>
      <c r="AF54" s="557"/>
      <c r="AG54" s="558"/>
      <c r="AH54" s="559"/>
      <c r="AI54" s="557"/>
      <c r="AJ54" s="558"/>
      <c r="AK54" s="561"/>
      <c r="AL54" s="557"/>
      <c r="AM54" s="558"/>
      <c r="AN54" s="562"/>
      <c r="AO54" s="563"/>
      <c r="AP54" s="581"/>
      <c r="AQ54" s="586"/>
      <c r="AR54" s="566"/>
      <c r="AS54" s="558"/>
      <c r="AT54" s="529"/>
      <c r="AU54" s="539"/>
      <c r="AV54" s="540"/>
      <c r="AW54" s="539"/>
      <c r="AX54" s="541"/>
      <c r="AY54" s="585">
        <f>$AY$2-S54</f>
        <v>51</v>
      </c>
      <c r="AZ54" s="585" t="b">
        <f>IF(AND(R54="M",AY54&lt;=19),"M16",IF(AND(R54="M",AY54&lt;=29),"M20",IF(AND(R54="M",AY54&lt;=39),"M30",IF(AND(R54="M",AY54&lt;=49),"M40",IF(AND(R54="M",AY54&lt;=59),"M50",IF(AND(R54="M",AY54&lt;=69),"M60",IF(AND(R54="M",AY54&lt;=99),"M70")))))))</f>
        <v>0</v>
      </c>
      <c r="BA54" s="585" t="str">
        <f>IF(AND(R54="K",AY54&lt;=35),"K16",IF(AND(R54="K",AY54&lt;=49),"K36",IF(AND(R54="K",AY54&lt;=99),"K50")))</f>
        <v>K50</v>
      </c>
      <c r="BB54" s="489"/>
      <c r="BC54" s="489"/>
      <c r="BD54" s="489"/>
      <c r="BE54" s="489"/>
      <c r="BF54" s="489"/>
      <c r="BG54" s="489"/>
      <c r="BH54" s="489"/>
      <c r="BI54" s="489"/>
      <c r="BJ54" s="489"/>
      <c r="BK54" s="489"/>
      <c r="BL54" s="489"/>
    </row>
    <row r="55" spans="1:64" s="327" customFormat="1" ht="11.25" customHeight="1">
      <c r="A55" s="305">
        <f t="shared" si="0"/>
        <v>52</v>
      </c>
      <c r="B55" s="306">
        <f>B54+1</f>
        <v>19</v>
      </c>
      <c r="C55" s="332">
        <v>9</v>
      </c>
      <c r="D55" s="329" t="s">
        <v>86</v>
      </c>
      <c r="E55" s="309">
        <f>V55+Y55+AB55+AE55+AH55+AK55+AN55</f>
        <v>0.10150462962962964</v>
      </c>
      <c r="F55" s="310">
        <f>IF(E56&gt;E55,E56-E55,"")</f>
        <v>0.0014467592592592449</v>
      </c>
      <c r="G55" s="311">
        <f>W55+Z55+AC55+AF55+AI55+AL55+AO55</f>
        <v>12</v>
      </c>
      <c r="H55" s="312">
        <f>E55/G55</f>
        <v>0.00845871913580247</v>
      </c>
      <c r="I55" s="329">
        <v>31</v>
      </c>
      <c r="J55" s="330">
        <v>38</v>
      </c>
      <c r="K55" s="329"/>
      <c r="L55" s="329"/>
      <c r="M55" s="330"/>
      <c r="N55" s="329"/>
      <c r="O55" s="331"/>
      <c r="P55" s="331"/>
      <c r="Q55" s="331" t="s">
        <v>152</v>
      </c>
      <c r="R55" s="332" t="s">
        <v>58</v>
      </c>
      <c r="S55" s="332">
        <v>1958</v>
      </c>
      <c r="T55" s="333" t="str">
        <f>IF(R55="M",AZ55,BA55)</f>
        <v>M50</v>
      </c>
      <c r="U55" s="334" t="s">
        <v>87</v>
      </c>
      <c r="V55" s="367">
        <v>0.056921296296296296</v>
      </c>
      <c r="W55" s="348">
        <v>6</v>
      </c>
      <c r="X55" s="349">
        <f>V55/W55</f>
        <v>0.009486882716049383</v>
      </c>
      <c r="Y55" s="368">
        <v>0.044583333333333336</v>
      </c>
      <c r="Z55" s="348">
        <v>6</v>
      </c>
      <c r="AA55" s="319">
        <f>Y55/Z55</f>
        <v>0.007430555555555556</v>
      </c>
      <c r="AB55" s="346"/>
      <c r="AC55" s="348"/>
      <c r="AD55" s="319"/>
      <c r="AE55" s="347"/>
      <c r="AF55" s="348"/>
      <c r="AG55" s="349"/>
      <c r="AH55" s="346"/>
      <c r="AI55" s="348"/>
      <c r="AJ55" s="349"/>
      <c r="AK55" s="369"/>
      <c r="AL55" s="348"/>
      <c r="AM55" s="349"/>
      <c r="AN55" s="370"/>
      <c r="AO55" s="371"/>
      <c r="AP55" s="372"/>
      <c r="AQ55" s="342"/>
      <c r="AR55" s="350"/>
      <c r="AS55" s="349"/>
      <c r="AT55" s="378"/>
      <c r="AU55" s="384"/>
      <c r="AV55" s="385"/>
      <c r="AW55" s="384"/>
      <c r="AX55" s="386"/>
      <c r="AY55" s="338">
        <f>$AY$2-S55</f>
        <v>51</v>
      </c>
      <c r="AZ55" s="338" t="str">
        <f>IF(AND(R55="M",AY55&lt;=19),"M16",IF(AND(R55="M",AY55&lt;=29),"M20",IF(AND(R55="M",AY55&lt;=39),"M30",IF(AND(R55="M",AY55&lt;=49),"M40",IF(AND(R55="M",AY55&lt;=59),"M50",IF(AND(R55="M",AY55&lt;=69),"M60",IF(AND(R55="M",AY55&lt;=99),"M70")))))))</f>
        <v>M50</v>
      </c>
      <c r="BA55" s="338" t="b">
        <f>IF(AND(R55="K",AY55&lt;=35),"K16",IF(AND(R55="K",AY55&lt;=49),"K36",IF(AND(R55="K",AY55&lt;=99),"K50")))</f>
        <v>0</v>
      </c>
      <c r="BB55" s="326"/>
      <c r="BC55" s="326"/>
      <c r="BD55" s="326"/>
      <c r="BE55" s="326"/>
      <c r="BF55" s="326"/>
      <c r="BG55" s="326"/>
      <c r="BH55" s="326"/>
      <c r="BI55" s="326"/>
      <c r="BJ55" s="326"/>
      <c r="BK55" s="326"/>
      <c r="BL55" s="326"/>
    </row>
    <row r="56" spans="1:64" s="490" customFormat="1" ht="11.25" customHeight="1">
      <c r="A56" s="491">
        <f t="shared" si="0"/>
        <v>53</v>
      </c>
      <c r="B56" s="492">
        <f>B55+1</f>
        <v>20</v>
      </c>
      <c r="C56" s="543">
        <v>18</v>
      </c>
      <c r="D56" s="544" t="s">
        <v>93</v>
      </c>
      <c r="E56" s="495">
        <f>V56+Y56+AB56+AE56+AH56+AK56+AN56</f>
        <v>0.10295138888888888</v>
      </c>
      <c r="F56" s="496">
        <f>IF(E57&gt;E56,E57-E56,"")</f>
        <v>0.0010879629629629711</v>
      </c>
      <c r="G56" s="497">
        <f>W56+Z56+AC56+AF56+AI56+AL56+AO56</f>
        <v>12</v>
      </c>
      <c r="H56" s="498">
        <f>E56/G56</f>
        <v>0.008579282407407407</v>
      </c>
      <c r="I56" s="544">
        <v>29</v>
      </c>
      <c r="J56" s="545"/>
      <c r="K56" s="544">
        <v>51</v>
      </c>
      <c r="L56" s="352"/>
      <c r="M56" s="353"/>
      <c r="N56" s="352"/>
      <c r="O56" s="354"/>
      <c r="P56" s="354"/>
      <c r="Q56" s="552" t="s">
        <v>152</v>
      </c>
      <c r="R56" s="553" t="s">
        <v>72</v>
      </c>
      <c r="S56" s="553">
        <v>1984</v>
      </c>
      <c r="T56" s="554" t="str">
        <f>IF(R56="M",AZ56,BA56)</f>
        <v>K16</v>
      </c>
      <c r="U56" s="555" t="s">
        <v>87</v>
      </c>
      <c r="V56" s="580">
        <v>0.05461805555555555</v>
      </c>
      <c r="W56" s="557">
        <v>6</v>
      </c>
      <c r="X56" s="558">
        <f>V56/W56</f>
        <v>0.009103009259259259</v>
      </c>
      <c r="Y56" s="514"/>
      <c r="Z56" s="557"/>
      <c r="AA56" s="509"/>
      <c r="AB56" s="559">
        <v>0.04833333333333333</v>
      </c>
      <c r="AC56" s="557">
        <v>6</v>
      </c>
      <c r="AD56" s="509">
        <f>AB56/AC56</f>
        <v>0.008055555555555555</v>
      </c>
      <c r="AE56" s="560"/>
      <c r="AF56" s="557"/>
      <c r="AG56" s="558" t="e">
        <f>AE56/AF56</f>
        <v>#DIV/0!</v>
      </c>
      <c r="AH56" s="559"/>
      <c r="AI56" s="557"/>
      <c r="AJ56" s="558" t="e">
        <f>AH56/AI56</f>
        <v>#DIV/0!</v>
      </c>
      <c r="AK56" s="561"/>
      <c r="AL56" s="557"/>
      <c r="AM56" s="558" t="e">
        <f>AK56/AL56</f>
        <v>#DIV/0!</v>
      </c>
      <c r="AN56" s="562"/>
      <c r="AO56" s="563"/>
      <c r="AP56" s="581" t="e">
        <f>AN56/AO56</f>
        <v>#DIV/0!</v>
      </c>
      <c r="AQ56" s="586"/>
      <c r="AR56" s="566"/>
      <c r="AS56" s="558" t="e">
        <f>AQ56/AR56</f>
        <v>#DIV/0!</v>
      </c>
      <c r="AT56" s="529">
        <v>1</v>
      </c>
      <c r="AU56" s="539"/>
      <c r="AV56" s="540"/>
      <c r="AW56" s="539"/>
      <c r="AX56" s="541"/>
      <c r="AY56" s="585">
        <f>$AY$2-S56</f>
        <v>25</v>
      </c>
      <c r="AZ56" s="585" t="b">
        <f>IF(AND(R56="M",AY56&lt;=19),"M16",IF(AND(R56="M",AY56&lt;=29),"M20",IF(AND(R56="M",AY56&lt;=39),"M30",IF(AND(R56="M",AY56&lt;=49),"M40",IF(AND(R56="M",AY56&lt;=59),"M50",IF(AND(R56="M",AY56&lt;=69),"M60",IF(AND(R56="M",AY56&lt;=99),"M70")))))))</f>
        <v>0</v>
      </c>
      <c r="BA56" s="585" t="str">
        <f>IF(AND(R56="K",AY56&lt;=35),"K16",IF(AND(R56="K",AY56&lt;=49),"K36",IF(AND(R56="K",AY56&lt;=99),"K50")))</f>
        <v>K16</v>
      </c>
      <c r="BB56" s="489"/>
      <c r="BC56" s="489"/>
      <c r="BD56" s="489"/>
      <c r="BE56" s="489"/>
      <c r="BF56" s="489"/>
      <c r="BG56" s="489"/>
      <c r="BH56" s="489"/>
      <c r="BI56" s="489"/>
      <c r="BJ56" s="489"/>
      <c r="BK56" s="489"/>
      <c r="BL56" s="489"/>
    </row>
    <row r="57" spans="1:64" s="490" customFormat="1" ht="11.25" customHeight="1">
      <c r="A57" s="491">
        <f t="shared" si="0"/>
        <v>54</v>
      </c>
      <c r="B57" s="492">
        <f>B56+1</f>
        <v>21</v>
      </c>
      <c r="C57" s="522">
        <v>17</v>
      </c>
      <c r="D57" s="501" t="s">
        <v>92</v>
      </c>
      <c r="E57" s="495">
        <f>V57+Y57+AB57+AE57+AH57+AK57+AN57</f>
        <v>0.10403935185185186</v>
      </c>
      <c r="F57" s="496">
        <f>IF(E58&gt;E57,E58-E57,"")</f>
        <v>0.0012847222222222149</v>
      </c>
      <c r="G57" s="497">
        <f>W57+Z57+AC57+AF57+AI57+AL57+AO57</f>
        <v>12</v>
      </c>
      <c r="H57" s="498">
        <f>E57/G57</f>
        <v>0.008669945987654321</v>
      </c>
      <c r="I57" s="501">
        <v>39</v>
      </c>
      <c r="J57" s="502">
        <v>41</v>
      </c>
      <c r="K57" s="501"/>
      <c r="L57" s="329"/>
      <c r="M57" s="330"/>
      <c r="N57" s="329"/>
      <c r="O57" s="331"/>
      <c r="P57" s="331"/>
      <c r="Q57" s="567" t="s">
        <v>152</v>
      </c>
      <c r="R57" s="522" t="s">
        <v>72</v>
      </c>
      <c r="S57" s="522">
        <v>1956</v>
      </c>
      <c r="T57" s="523" t="str">
        <f>IF(R57="M",AZ57,BA57)</f>
        <v>K50</v>
      </c>
      <c r="U57" s="524" t="s">
        <v>71</v>
      </c>
      <c r="V57" s="568">
        <v>0.0575</v>
      </c>
      <c r="W57" s="548">
        <v>6</v>
      </c>
      <c r="X57" s="550">
        <f>V57/W57</f>
        <v>0.009583333333333334</v>
      </c>
      <c r="Y57" s="569">
        <v>0.04653935185185185</v>
      </c>
      <c r="Z57" s="548">
        <v>6</v>
      </c>
      <c r="AA57" s="509">
        <f>Y57/Z57</f>
        <v>0.007756558641975309</v>
      </c>
      <c r="AB57" s="546"/>
      <c r="AC57" s="548"/>
      <c r="AD57" s="509"/>
      <c r="AE57" s="547"/>
      <c r="AF57" s="548"/>
      <c r="AG57" s="550"/>
      <c r="AH57" s="546"/>
      <c r="AI57" s="548"/>
      <c r="AJ57" s="550"/>
      <c r="AK57" s="570"/>
      <c r="AL57" s="548"/>
      <c r="AM57" s="550"/>
      <c r="AN57" s="571"/>
      <c r="AO57" s="572"/>
      <c r="AP57" s="573"/>
      <c r="AQ57" s="536"/>
      <c r="AR57" s="551"/>
      <c r="AS57" s="550"/>
      <c r="AT57" s="576"/>
      <c r="AU57" s="587"/>
      <c r="AV57" s="588"/>
      <c r="AW57" s="587"/>
      <c r="AX57" s="589"/>
      <c r="AY57" s="532">
        <f>$AY$2-S57</f>
        <v>53</v>
      </c>
      <c r="AZ57" s="532" t="b">
        <f>IF(AND(R57="M",AY57&lt;=19),"M16",IF(AND(R57="M",AY57&lt;=29),"M20",IF(AND(R57="M",AY57&lt;=39),"M30",IF(AND(R57="M",AY57&lt;=49),"M40",IF(AND(R57="M",AY57&lt;=59),"M50",IF(AND(R57="M",AY57&lt;=69),"M60",IF(AND(R57="M",AY57&lt;=99),"M70")))))))</f>
        <v>0</v>
      </c>
      <c r="BA57" s="532" t="str">
        <f>IF(AND(R57="K",AY57&lt;=35),"K16",IF(AND(R57="K",AY57&lt;=49),"K36",IF(AND(R57="K",AY57&lt;=99),"K50")))</f>
        <v>K50</v>
      </c>
      <c r="BB57" s="489"/>
      <c r="BC57" s="489"/>
      <c r="BD57" s="489"/>
      <c r="BE57" s="489"/>
      <c r="BF57" s="489"/>
      <c r="BG57" s="489"/>
      <c r="BH57" s="489"/>
      <c r="BI57" s="489"/>
      <c r="BJ57" s="489"/>
      <c r="BK57" s="489"/>
      <c r="BL57" s="489"/>
    </row>
    <row r="58" spans="1:64" s="490" customFormat="1" ht="11.25" customHeight="1">
      <c r="A58" s="491">
        <f t="shared" si="0"/>
        <v>55</v>
      </c>
      <c r="B58" s="492">
        <f>B57+1</f>
        <v>22</v>
      </c>
      <c r="C58" s="522">
        <v>42</v>
      </c>
      <c r="D58" s="501" t="s">
        <v>118</v>
      </c>
      <c r="E58" s="495">
        <f>V58+Y58+AB58+AE58+AH58+AK58+AN58</f>
        <v>0.10532407407407407</v>
      </c>
      <c r="F58" s="496">
        <f>IF(E59&gt;E58,E59-E58,"")</f>
        <v>0.004826388888888894</v>
      </c>
      <c r="G58" s="497">
        <f>W58+Z58+AC58+AF58+AI58+AL58+AO58</f>
        <v>12</v>
      </c>
      <c r="H58" s="498">
        <f>E58/G58</f>
        <v>0.008777006172839505</v>
      </c>
      <c r="I58" s="501">
        <v>41</v>
      </c>
      <c r="J58" s="502"/>
      <c r="K58" s="501">
        <v>46</v>
      </c>
      <c r="L58" s="329"/>
      <c r="M58" s="330"/>
      <c r="N58" s="329"/>
      <c r="O58" s="331"/>
      <c r="P58" s="331"/>
      <c r="Q58" s="567" t="s">
        <v>152</v>
      </c>
      <c r="R58" s="522" t="s">
        <v>72</v>
      </c>
      <c r="S58" s="522">
        <v>1951</v>
      </c>
      <c r="T58" s="523" t="str">
        <f>IF(R58="M",AZ58,BA58)</f>
        <v>K50</v>
      </c>
      <c r="U58" s="524" t="s">
        <v>71</v>
      </c>
      <c r="V58" s="568">
        <v>0.05752314814814815</v>
      </c>
      <c r="W58" s="548">
        <v>6</v>
      </c>
      <c r="X58" s="550">
        <f>V58/W58</f>
        <v>0.009587191358024692</v>
      </c>
      <c r="Y58" s="569"/>
      <c r="Z58" s="548"/>
      <c r="AA58" s="509"/>
      <c r="AB58" s="511">
        <v>0.04780092592592592</v>
      </c>
      <c r="AC58" s="508">
        <v>6</v>
      </c>
      <c r="AD58" s="509">
        <f>AB58/AC58</f>
        <v>0.00796682098765432</v>
      </c>
      <c r="AE58" s="547"/>
      <c r="AF58" s="548"/>
      <c r="AG58" s="550"/>
      <c r="AH58" s="546"/>
      <c r="AI58" s="548"/>
      <c r="AJ58" s="550"/>
      <c r="AK58" s="570"/>
      <c r="AL58" s="548"/>
      <c r="AM58" s="550"/>
      <c r="AN58" s="571"/>
      <c r="AO58" s="572"/>
      <c r="AP58" s="573"/>
      <c r="AQ58" s="536"/>
      <c r="AR58" s="551"/>
      <c r="AS58" s="550"/>
      <c r="AT58" s="576"/>
      <c r="AU58" s="587"/>
      <c r="AV58" s="588"/>
      <c r="AW58" s="587"/>
      <c r="AX58" s="589"/>
      <c r="AY58" s="532">
        <f>$AY$2-S58</f>
        <v>58</v>
      </c>
      <c r="AZ58" s="532" t="b">
        <f>IF(AND(R58="M",AY58&lt;=19),"M16",IF(AND(R58="M",AY58&lt;=29),"M20",IF(AND(R58="M",AY58&lt;=39),"M30",IF(AND(R58="M",AY58&lt;=49),"M40",IF(AND(R58="M",AY58&lt;=59),"M50",IF(AND(R58="M",AY58&lt;=69),"M60",IF(AND(R58="M",AY58&lt;=99),"M70")))))))</f>
        <v>0</v>
      </c>
      <c r="BA58" s="532" t="str">
        <f>IF(AND(R58="K",AY58&lt;=35),"K16",IF(AND(R58="K",AY58&lt;=49),"K36",IF(AND(R58="K",AY58&lt;=99),"K50")))</f>
        <v>K50</v>
      </c>
      <c r="BB58" s="489"/>
      <c r="BC58" s="489"/>
      <c r="BD58" s="489"/>
      <c r="BE58" s="489"/>
      <c r="BF58" s="489"/>
      <c r="BG58" s="489"/>
      <c r="BH58" s="489"/>
      <c r="BI58" s="489"/>
      <c r="BJ58" s="489"/>
      <c r="BK58" s="489"/>
      <c r="BL58" s="489"/>
    </row>
    <row r="59" spans="1:64" s="490" customFormat="1" ht="11.25" customHeight="1">
      <c r="A59" s="491">
        <f t="shared" si="0"/>
        <v>56</v>
      </c>
      <c r="B59" s="492">
        <f>B58+1</f>
        <v>23</v>
      </c>
      <c r="C59" s="522">
        <v>25</v>
      </c>
      <c r="D59" s="501" t="s">
        <v>100</v>
      </c>
      <c r="E59" s="495">
        <f>V59+Y59+AB59+AE59+AH59+AK59+AN59</f>
        <v>0.11015046296296296</v>
      </c>
      <c r="F59" s="496">
        <f>IF(E60&gt;E59,E60-E59,"")</f>
        <v>6.94444444444553E-05</v>
      </c>
      <c r="G59" s="497">
        <f>W59+Z59+AC59+AF59+AI59+AL59+AO59</f>
        <v>12</v>
      </c>
      <c r="H59" s="498">
        <f>E59/G59</f>
        <v>0.009179205246913581</v>
      </c>
      <c r="I59" s="501">
        <v>37</v>
      </c>
      <c r="J59" s="502">
        <v>45</v>
      </c>
      <c r="K59" s="501"/>
      <c r="L59" s="329"/>
      <c r="M59" s="330"/>
      <c r="N59" s="329"/>
      <c r="O59" s="331"/>
      <c r="P59" s="331"/>
      <c r="Q59" s="567" t="s">
        <v>152</v>
      </c>
      <c r="R59" s="522" t="s">
        <v>72</v>
      </c>
      <c r="S59" s="522">
        <v>1947</v>
      </c>
      <c r="T59" s="523" t="str">
        <f>IF(R59="M",AZ59,BA59)</f>
        <v>K50</v>
      </c>
      <c r="U59" s="524" t="s">
        <v>71</v>
      </c>
      <c r="V59" s="568">
        <v>0.0574537037037037</v>
      </c>
      <c r="W59" s="548">
        <v>6</v>
      </c>
      <c r="X59" s="550">
        <f>V59/W59</f>
        <v>0.009575617283950616</v>
      </c>
      <c r="Y59" s="569">
        <v>0.05269675925925926</v>
      </c>
      <c r="Z59" s="548">
        <v>6</v>
      </c>
      <c r="AA59" s="509">
        <f>Y59/Z59</f>
        <v>0.008782793209876544</v>
      </c>
      <c r="AB59" s="546"/>
      <c r="AC59" s="548"/>
      <c r="AD59" s="509"/>
      <c r="AE59" s="547"/>
      <c r="AF59" s="548"/>
      <c r="AG59" s="550"/>
      <c r="AH59" s="546"/>
      <c r="AI59" s="548"/>
      <c r="AJ59" s="550"/>
      <c r="AK59" s="570"/>
      <c r="AL59" s="548"/>
      <c r="AM59" s="550"/>
      <c r="AN59" s="571"/>
      <c r="AO59" s="572"/>
      <c r="AP59" s="573"/>
      <c r="AQ59" s="536"/>
      <c r="AR59" s="551"/>
      <c r="AS59" s="550"/>
      <c r="AT59" s="576"/>
      <c r="AU59" s="587"/>
      <c r="AV59" s="588"/>
      <c r="AW59" s="587"/>
      <c r="AX59" s="589"/>
      <c r="AY59" s="532">
        <f>$AY$2-S59</f>
        <v>62</v>
      </c>
      <c r="AZ59" s="532" t="b">
        <f>IF(AND(R59="M",AY59&lt;=19),"M16",IF(AND(R59="M",AY59&lt;=29),"M20",IF(AND(R59="M",AY59&lt;=39),"M30",IF(AND(R59="M",AY59&lt;=49),"M40",IF(AND(R59="M",AY59&lt;=59),"M50",IF(AND(R59="M",AY59&lt;=69),"M60",IF(AND(R59="M",AY59&lt;=99),"M70")))))))</f>
        <v>0</v>
      </c>
      <c r="BA59" s="532" t="str">
        <f>IF(AND(R59="K",AY59&lt;=35),"K16",IF(AND(R59="K",AY59&lt;=49),"K36",IF(AND(R59="K",AY59&lt;=99),"K50")))</f>
        <v>K50</v>
      </c>
      <c r="BB59" s="489"/>
      <c r="BC59" s="489"/>
      <c r="BD59" s="489"/>
      <c r="BE59" s="489"/>
      <c r="BF59" s="489"/>
      <c r="BG59" s="489"/>
      <c r="BH59" s="489"/>
      <c r="BI59" s="489"/>
      <c r="BJ59" s="489"/>
      <c r="BK59" s="489"/>
      <c r="BL59" s="489"/>
    </row>
    <row r="60" spans="1:64" s="490" customFormat="1" ht="11.25" customHeight="1">
      <c r="A60" s="491">
        <f t="shared" si="0"/>
        <v>57</v>
      </c>
      <c r="B60" s="492">
        <f>B59+1</f>
        <v>24</v>
      </c>
      <c r="C60" s="522">
        <v>39</v>
      </c>
      <c r="D60" s="501" t="s">
        <v>116</v>
      </c>
      <c r="E60" s="495">
        <f>V60+Y60+AB60+AE60+AH60+AK60+AN60</f>
        <v>0.11021990740740742</v>
      </c>
      <c r="F60" s="496">
        <f>IF(E61&gt;E60,E61-E60,"")</f>
      </c>
      <c r="G60" s="497">
        <f>W60+Z60+AC60+AF60+AI60+AL60+AO60</f>
        <v>12</v>
      </c>
      <c r="H60" s="498">
        <f>E60/G60</f>
        <v>0.009184992283950618</v>
      </c>
      <c r="I60" s="501">
        <v>40</v>
      </c>
      <c r="J60" s="502">
        <v>46</v>
      </c>
      <c r="K60" s="501"/>
      <c r="L60" s="329"/>
      <c r="M60" s="330"/>
      <c r="N60" s="329"/>
      <c r="O60" s="331"/>
      <c r="P60" s="331"/>
      <c r="Q60" s="567" t="s">
        <v>152</v>
      </c>
      <c r="R60" s="522" t="s">
        <v>72</v>
      </c>
      <c r="S60" s="522">
        <v>1952</v>
      </c>
      <c r="T60" s="523" t="str">
        <f>IF(R60="M",AZ60,BA60)</f>
        <v>K50</v>
      </c>
      <c r="U60" s="524" t="s">
        <v>71</v>
      </c>
      <c r="V60" s="568">
        <v>0.05752314814814815</v>
      </c>
      <c r="W60" s="548">
        <v>6</v>
      </c>
      <c r="X60" s="550">
        <f>V60/W60</f>
        <v>0.009587191358024692</v>
      </c>
      <c r="Y60" s="569">
        <v>0.05269675925925926</v>
      </c>
      <c r="Z60" s="548">
        <v>6</v>
      </c>
      <c r="AA60" s="509">
        <f>Y60/Z60</f>
        <v>0.008782793209876544</v>
      </c>
      <c r="AB60" s="546"/>
      <c r="AC60" s="548"/>
      <c r="AD60" s="509"/>
      <c r="AE60" s="547"/>
      <c r="AF60" s="548"/>
      <c r="AG60" s="550"/>
      <c r="AH60" s="546"/>
      <c r="AI60" s="548"/>
      <c r="AJ60" s="550"/>
      <c r="AK60" s="570"/>
      <c r="AL60" s="548"/>
      <c r="AM60" s="550"/>
      <c r="AN60" s="571"/>
      <c r="AO60" s="572"/>
      <c r="AP60" s="573"/>
      <c r="AQ60" s="536"/>
      <c r="AR60" s="551"/>
      <c r="AS60" s="550"/>
      <c r="AT60" s="576"/>
      <c r="AU60" s="587"/>
      <c r="AV60" s="588"/>
      <c r="AW60" s="587"/>
      <c r="AX60" s="589"/>
      <c r="AY60" s="532">
        <f>$AY$2-S60</f>
        <v>57</v>
      </c>
      <c r="AZ60" s="532" t="b">
        <f>IF(AND(R60="M",AY60&lt;=19),"M16",IF(AND(R60="M",AY60&lt;=29),"M20",IF(AND(R60="M",AY60&lt;=39),"M30",IF(AND(R60="M",AY60&lt;=49),"M40",IF(AND(R60="M",AY60&lt;=59),"M50",IF(AND(R60="M",AY60&lt;=69),"M60",IF(AND(R60="M",AY60&lt;=99),"M70")))))))</f>
        <v>0</v>
      </c>
      <c r="BA60" s="532" t="str">
        <f>IF(AND(R60="K",AY60&lt;=35),"K16",IF(AND(R60="K",AY60&lt;=49),"K36",IF(AND(R60="K",AY60&lt;=99),"K50")))</f>
        <v>K50</v>
      </c>
      <c r="BB60" s="489"/>
      <c r="BC60" s="489"/>
      <c r="BD60" s="489"/>
      <c r="BE60" s="489"/>
      <c r="BF60" s="489"/>
      <c r="BG60" s="489"/>
      <c r="BH60" s="489"/>
      <c r="BI60" s="489"/>
      <c r="BJ60" s="489"/>
      <c r="BK60" s="489"/>
      <c r="BL60" s="489"/>
    </row>
    <row r="61" spans="1:64" s="480" customFormat="1" ht="11.25" customHeight="1">
      <c r="A61" s="491">
        <f t="shared" si="0"/>
        <v>58</v>
      </c>
      <c r="B61" s="492">
        <f>B60+1</f>
        <v>25</v>
      </c>
      <c r="C61" s="522">
        <v>44</v>
      </c>
      <c r="D61" s="501" t="s">
        <v>124</v>
      </c>
      <c r="E61" s="495">
        <f>V61+Y61+AB61+AE61+AH61+AK61+AN61</f>
        <v>0.03903935185185185</v>
      </c>
      <c r="F61" s="496">
        <f>IF(E62&gt;E61,E62-E61,"")</f>
        <v>0.0012152777777777804</v>
      </c>
      <c r="G61" s="497">
        <f>W61+Z61+AC61+AF61+AI61+AL61+AO61</f>
        <v>6</v>
      </c>
      <c r="H61" s="498">
        <f>E61/G61</f>
        <v>0.006506558641975309</v>
      </c>
      <c r="I61" s="501"/>
      <c r="J61" s="502">
        <v>26</v>
      </c>
      <c r="K61" s="501"/>
      <c r="L61" s="329"/>
      <c r="M61" s="330"/>
      <c r="N61" s="329"/>
      <c r="O61" s="331"/>
      <c r="P61" s="331"/>
      <c r="Q61" s="567" t="s">
        <v>152</v>
      </c>
      <c r="R61" s="522" t="s">
        <v>72</v>
      </c>
      <c r="S61" s="522">
        <v>1982</v>
      </c>
      <c r="T61" s="523" t="str">
        <f>IF(R61="M",AZ61,BA61)</f>
        <v>K16</v>
      </c>
      <c r="U61" s="524" t="s">
        <v>71</v>
      </c>
      <c r="V61" s="568"/>
      <c r="W61" s="548"/>
      <c r="X61" s="550"/>
      <c r="Y61" s="569">
        <v>0.03903935185185185</v>
      </c>
      <c r="Z61" s="548">
        <v>6</v>
      </c>
      <c r="AA61" s="550">
        <f>Y61/Z61</f>
        <v>0.006506558641975309</v>
      </c>
      <c r="AB61" s="546"/>
      <c r="AC61" s="548"/>
      <c r="AD61" s="509"/>
      <c r="AE61" s="547"/>
      <c r="AF61" s="548"/>
      <c r="AG61" s="550"/>
      <c r="AH61" s="546"/>
      <c r="AI61" s="548"/>
      <c r="AJ61" s="550"/>
      <c r="AK61" s="570"/>
      <c r="AL61" s="548"/>
      <c r="AM61" s="550"/>
      <c r="AN61" s="571"/>
      <c r="AO61" s="572"/>
      <c r="AP61" s="573"/>
      <c r="AQ61" s="527"/>
      <c r="AR61" s="551"/>
      <c r="AS61" s="550"/>
      <c r="AT61" s="576"/>
      <c r="AU61" s="577"/>
      <c r="AV61" s="578"/>
      <c r="AW61" s="577"/>
      <c r="AX61" s="579"/>
      <c r="AY61" s="530">
        <f>$AY$2-S61</f>
        <v>27</v>
      </c>
      <c r="AZ61" s="531" t="b">
        <f>IF(AND(R61="M",AY61&lt;=19),"M16",IF(AND(R61="M",AY61&lt;=29),"M20",IF(AND(R61="M",AY61&lt;=39),"M30",IF(AND(R61="M",AY61&lt;=49),"M40",IF(AND(R61="M",AY61&lt;=59),"M50",IF(AND(R61="M",AY61&lt;=69),"M60",IF(AND(R61="M",AY61&lt;=99),"M70")))))))</f>
        <v>0</v>
      </c>
      <c r="BA61" s="532" t="str">
        <f>IF(AND(R61="K",AY61&lt;=35),"K16",IF(AND(R61="K",AY61&lt;=49),"K36",IF(AND(R61="K",AY61&lt;=99),"K50")))</f>
        <v>K16</v>
      </c>
      <c r="BB61" s="477"/>
      <c r="BC61" s="477"/>
      <c r="BD61" s="477"/>
      <c r="BE61" s="477"/>
      <c r="BF61" s="477"/>
      <c r="BG61" s="477"/>
      <c r="BH61" s="477"/>
      <c r="BI61" s="477"/>
      <c r="BJ61" s="477"/>
      <c r="BK61" s="477"/>
      <c r="BL61" s="477"/>
    </row>
    <row r="62" spans="1:53" ht="11.25" customHeight="1">
      <c r="A62" s="305">
        <f t="shared" si="0"/>
        <v>59</v>
      </c>
      <c r="B62" s="306">
        <f>B61+1</f>
        <v>26</v>
      </c>
      <c r="C62" s="419">
        <v>64</v>
      </c>
      <c r="D62" s="420" t="s">
        <v>173</v>
      </c>
      <c r="E62" s="421">
        <f>V62+Y62+AB62+AE62+AH62+AK62+AN62</f>
        <v>0.04025462962962963</v>
      </c>
      <c r="F62" s="422">
        <f>IF(E63&gt;E62,E63-E62,"")</f>
        <v>0.0032407407407407385</v>
      </c>
      <c r="G62" s="423">
        <f>W62+Z62+AC62+AF62+AI62+AL62+AO62</f>
        <v>6</v>
      </c>
      <c r="H62" s="424">
        <f>E62/G62</f>
        <v>0.006709104938271606</v>
      </c>
      <c r="I62" s="420"/>
      <c r="J62" s="425"/>
      <c r="K62" s="420">
        <v>33</v>
      </c>
      <c r="L62" s="420"/>
      <c r="M62" s="425"/>
      <c r="N62" s="420"/>
      <c r="O62" s="426"/>
      <c r="P62" s="426"/>
      <c r="Q62" s="426" t="s">
        <v>152</v>
      </c>
      <c r="R62" s="419" t="s">
        <v>58</v>
      </c>
      <c r="S62" s="419">
        <v>1953</v>
      </c>
      <c r="T62" s="333" t="str">
        <f>IF(R62="M",AZ62,BA62)</f>
        <v>M50</v>
      </c>
      <c r="U62" s="427" t="s">
        <v>71</v>
      </c>
      <c r="V62" s="428"/>
      <c r="W62" s="429"/>
      <c r="X62" s="430"/>
      <c r="Y62" s="431"/>
      <c r="Z62" s="429"/>
      <c r="AA62" s="430"/>
      <c r="AB62" s="432">
        <v>0.04025462962962963</v>
      </c>
      <c r="AC62" s="429">
        <v>6</v>
      </c>
      <c r="AD62" s="433">
        <f>AB62/AC62</f>
        <v>0.006709104938271606</v>
      </c>
      <c r="AE62" s="434"/>
      <c r="AF62" s="429"/>
      <c r="AG62" s="430"/>
      <c r="AH62" s="432"/>
      <c r="AI62" s="429"/>
      <c r="AJ62" s="430"/>
      <c r="AK62" s="435"/>
      <c r="AL62" s="429"/>
      <c r="AM62" s="430"/>
      <c r="AN62" s="436"/>
      <c r="AO62" s="437"/>
      <c r="AP62" s="438"/>
      <c r="AQ62" s="439"/>
      <c r="AR62" s="440"/>
      <c r="AS62" s="430"/>
      <c r="AT62" s="441"/>
      <c r="AU62" s="442"/>
      <c r="AV62" s="443"/>
      <c r="AW62" s="442"/>
      <c r="AX62" s="444"/>
      <c r="AY62" s="445">
        <f>$AY$2-S62</f>
        <v>56</v>
      </c>
      <c r="AZ62" s="446" t="str">
        <f>IF(AND(R62="M",AY62&lt;=19),"M16",IF(AND(R62="M",AY62&lt;=29),"M20",IF(AND(R62="M",AY62&lt;=39),"M30",IF(AND(R62="M",AY62&lt;=49),"M40",IF(AND(R62="M",AY62&lt;=59),"M50",IF(AND(R62="M",AY62&lt;=69),"M60",IF(AND(R62="M",AY62&lt;=99),"M70")))))))</f>
        <v>M50</v>
      </c>
      <c r="BA62" s="447" t="b">
        <f>IF(AND(R62="K",AY62&lt;=35),"K16",IF(AND(R62="K",AY62&lt;=49),"K36",IF(AND(R62="K",AY62&lt;=99),"K50")))</f>
        <v>0</v>
      </c>
    </row>
    <row r="63" spans="1:64" s="490" customFormat="1" ht="11.25" customHeight="1">
      <c r="A63" s="491">
        <f t="shared" si="0"/>
        <v>60</v>
      </c>
      <c r="B63" s="492">
        <f>B62+1</f>
        <v>27</v>
      </c>
      <c r="C63" s="522">
        <v>49</v>
      </c>
      <c r="D63" s="501" t="s">
        <v>132</v>
      </c>
      <c r="E63" s="495">
        <f>V63+Y63+AB63+AE63+AH63+AK63+AN63</f>
        <v>0.04349537037037037</v>
      </c>
      <c r="F63" s="496">
        <f>IF(E64&gt;E63,E64-E63,"")</f>
        <v>0.0011111111111111044</v>
      </c>
      <c r="G63" s="497">
        <f>W63+Z63+AC63+AF63+AI63+AL63+AO63</f>
        <v>6</v>
      </c>
      <c r="H63" s="498">
        <f>E63/G63</f>
        <v>0.007249228395061729</v>
      </c>
      <c r="I63" s="501"/>
      <c r="J63" s="502">
        <v>35</v>
      </c>
      <c r="K63" s="501"/>
      <c r="L63" s="329"/>
      <c r="M63" s="330"/>
      <c r="N63" s="329"/>
      <c r="O63" s="331"/>
      <c r="P63" s="331"/>
      <c r="Q63" s="567" t="s">
        <v>152</v>
      </c>
      <c r="R63" s="522" t="s">
        <v>72</v>
      </c>
      <c r="S63" s="522">
        <v>1970</v>
      </c>
      <c r="T63" s="523" t="str">
        <f>IF(R63="M",AZ63,BA63)</f>
        <v>K36</v>
      </c>
      <c r="U63" s="524" t="s">
        <v>71</v>
      </c>
      <c r="V63" s="568"/>
      <c r="W63" s="548"/>
      <c r="X63" s="550"/>
      <c r="Y63" s="569">
        <v>0.04349537037037037</v>
      </c>
      <c r="Z63" s="548">
        <v>6</v>
      </c>
      <c r="AA63" s="550">
        <f>Y63/Z63</f>
        <v>0.007249228395061729</v>
      </c>
      <c r="AB63" s="546"/>
      <c r="AC63" s="548"/>
      <c r="AD63" s="509"/>
      <c r="AE63" s="547"/>
      <c r="AF63" s="548"/>
      <c r="AG63" s="550"/>
      <c r="AH63" s="546"/>
      <c r="AI63" s="548"/>
      <c r="AJ63" s="550"/>
      <c r="AK63" s="570"/>
      <c r="AL63" s="548"/>
      <c r="AM63" s="550"/>
      <c r="AN63" s="571"/>
      <c r="AO63" s="572"/>
      <c r="AP63" s="573"/>
      <c r="AQ63" s="527"/>
      <c r="AR63" s="551"/>
      <c r="AS63" s="550"/>
      <c r="AT63" s="576"/>
      <c r="AU63" s="577"/>
      <c r="AV63" s="578"/>
      <c r="AW63" s="577"/>
      <c r="AX63" s="579"/>
      <c r="AY63" s="530">
        <f>$AY$2-S63</f>
        <v>39</v>
      </c>
      <c r="AZ63" s="531" t="b">
        <f>IF(AND(R63="M",AY63&lt;=19),"M16",IF(AND(R63="M",AY63&lt;=29),"M20",IF(AND(R63="M",AY63&lt;=39),"M30",IF(AND(R63="M",AY63&lt;=49),"M40",IF(AND(R63="M",AY63&lt;=59),"M50",IF(AND(R63="M",AY63&lt;=69),"M60",IF(AND(R63="M",AY63&lt;=99),"M70")))))))</f>
        <v>0</v>
      </c>
      <c r="BA63" s="532" t="str">
        <f>IF(AND(R63="K",AY63&lt;=35),"K16",IF(AND(R63="K",AY63&lt;=49),"K36",IF(AND(R63="K",AY63&lt;=99),"K50")))</f>
        <v>K36</v>
      </c>
      <c r="BB63" s="489"/>
      <c r="BC63" s="489"/>
      <c r="BD63" s="489"/>
      <c r="BE63" s="489"/>
      <c r="BF63" s="489"/>
      <c r="BG63" s="489"/>
      <c r="BH63" s="489"/>
      <c r="BI63" s="489"/>
      <c r="BJ63" s="489"/>
      <c r="BK63" s="489"/>
      <c r="BL63" s="489"/>
    </row>
    <row r="64" spans="1:64" s="490" customFormat="1" ht="11.25" customHeight="1">
      <c r="A64" s="491">
        <f t="shared" si="0"/>
        <v>61</v>
      </c>
      <c r="B64" s="492">
        <f>B63+1</f>
        <v>28</v>
      </c>
      <c r="C64" s="522">
        <v>61</v>
      </c>
      <c r="D64" s="501" t="s">
        <v>169</v>
      </c>
      <c r="E64" s="495">
        <f>V64+Y64+AB64+AE64+AH64+AK64+AN64</f>
        <v>0.044606481481481476</v>
      </c>
      <c r="F64" s="496">
        <f>IF(E65&gt;E64,E65-E64,"")</f>
        <v>0.00024305555555555886</v>
      </c>
      <c r="G64" s="497">
        <f>W64+Z64+AC64+AF64+AI64+AL64+AO64</f>
        <v>6</v>
      </c>
      <c r="H64" s="498">
        <f>E64/G64</f>
        <v>0.007434413580246913</v>
      </c>
      <c r="I64" s="501"/>
      <c r="J64" s="502"/>
      <c r="K64" s="501">
        <v>40</v>
      </c>
      <c r="L64" s="420"/>
      <c r="M64" s="425"/>
      <c r="N64" s="420"/>
      <c r="O64" s="426"/>
      <c r="P64" s="426"/>
      <c r="Q64" s="567" t="s">
        <v>152</v>
      </c>
      <c r="R64" s="522" t="s">
        <v>72</v>
      </c>
      <c r="S64" s="522">
        <v>1950</v>
      </c>
      <c r="T64" s="523" t="str">
        <f>IF(R64="M",AZ64,BA64)</f>
        <v>K50</v>
      </c>
      <c r="U64" s="524" t="s">
        <v>71</v>
      </c>
      <c r="V64" s="568"/>
      <c r="W64" s="548"/>
      <c r="X64" s="550"/>
      <c r="Y64" s="569"/>
      <c r="Z64" s="548"/>
      <c r="AA64" s="550"/>
      <c r="AB64" s="546">
        <v>0.044606481481481476</v>
      </c>
      <c r="AC64" s="548">
        <v>6</v>
      </c>
      <c r="AD64" s="509">
        <f>AB64/AC64</f>
        <v>0.007434413580246913</v>
      </c>
      <c r="AE64" s="547"/>
      <c r="AF64" s="548"/>
      <c r="AG64" s="550"/>
      <c r="AH64" s="546"/>
      <c r="AI64" s="548"/>
      <c r="AJ64" s="550"/>
      <c r="AK64" s="570"/>
      <c r="AL64" s="548"/>
      <c r="AM64" s="550"/>
      <c r="AN64" s="571"/>
      <c r="AO64" s="572"/>
      <c r="AP64" s="573"/>
      <c r="AQ64" s="527"/>
      <c r="AR64" s="551"/>
      <c r="AS64" s="550"/>
      <c r="AT64" s="576"/>
      <c r="AU64" s="577"/>
      <c r="AV64" s="578"/>
      <c r="AW64" s="577"/>
      <c r="AX64" s="579"/>
      <c r="AY64" s="530">
        <f>$AY$2-S64</f>
        <v>59</v>
      </c>
      <c r="AZ64" s="531" t="b">
        <f>IF(AND(R64="M",AY64&lt;=19),"M16",IF(AND(R64="M",AY64&lt;=29),"M20",IF(AND(R64="M",AY64&lt;=39),"M30",IF(AND(R64="M",AY64&lt;=49),"M40",IF(AND(R64="M",AY64&lt;=59),"M50",IF(AND(R64="M",AY64&lt;=69),"M60",IF(AND(R64="M",AY64&lt;=99),"M70")))))))</f>
        <v>0</v>
      </c>
      <c r="BA64" s="532" t="str">
        <f>IF(AND(R64="K",AY64&lt;=35),"K16",IF(AND(R64="K",AY64&lt;=49),"K36",IF(AND(R64="K",AY64&lt;=99),"K50")))</f>
        <v>K50</v>
      </c>
      <c r="BB64" s="489"/>
      <c r="BC64" s="489"/>
      <c r="BD64" s="489"/>
      <c r="BE64" s="489"/>
      <c r="BF64" s="489"/>
      <c r="BG64" s="489"/>
      <c r="BH64" s="489"/>
      <c r="BI64" s="489"/>
      <c r="BJ64" s="489"/>
      <c r="BK64" s="489"/>
      <c r="BL64" s="489"/>
    </row>
    <row r="65" spans="1:64" s="449" customFormat="1" ht="11.25" customHeight="1">
      <c r="A65" s="305">
        <f t="shared" si="0"/>
        <v>62</v>
      </c>
      <c r="B65" s="306">
        <f>B64+1</f>
        <v>29</v>
      </c>
      <c r="C65" s="419">
        <v>56</v>
      </c>
      <c r="D65" s="420" t="s">
        <v>168</v>
      </c>
      <c r="E65" s="421">
        <f>V65+Y65+AB65+AE65+AH65+AK65+AN65</f>
        <v>0.044849537037037035</v>
      </c>
      <c r="F65" s="422">
        <f>IF(E66&gt;E65,E66-E65,"")</f>
        <v>0.000983796296296302</v>
      </c>
      <c r="G65" s="423">
        <f>W65+Z65+AC65+AF65+AI65+AL65+AO65</f>
        <v>6</v>
      </c>
      <c r="H65" s="424">
        <f>E65/G65</f>
        <v>0.007474922839506172</v>
      </c>
      <c r="I65" s="420"/>
      <c r="J65" s="425"/>
      <c r="K65" s="420">
        <v>41</v>
      </c>
      <c r="L65" s="420"/>
      <c r="M65" s="425"/>
      <c r="N65" s="420"/>
      <c r="O65" s="426"/>
      <c r="P65" s="426"/>
      <c r="Q65" s="426" t="s">
        <v>152</v>
      </c>
      <c r="R65" s="419" t="s">
        <v>58</v>
      </c>
      <c r="S65" s="419">
        <v>1946</v>
      </c>
      <c r="T65" s="333" t="str">
        <f>IF(R65="M",AZ65,BA65)</f>
        <v>M60</v>
      </c>
      <c r="U65" s="427" t="s">
        <v>71</v>
      </c>
      <c r="V65" s="428"/>
      <c r="W65" s="429"/>
      <c r="X65" s="430"/>
      <c r="Y65" s="431"/>
      <c r="Z65" s="429"/>
      <c r="AA65" s="430"/>
      <c r="AB65" s="432">
        <v>0.044849537037037035</v>
      </c>
      <c r="AC65" s="429">
        <v>6</v>
      </c>
      <c r="AD65" s="433">
        <f>AB65/AC65</f>
        <v>0.007474922839506172</v>
      </c>
      <c r="AE65" s="434"/>
      <c r="AF65" s="429"/>
      <c r="AG65" s="430"/>
      <c r="AH65" s="432"/>
      <c r="AI65" s="429"/>
      <c r="AJ65" s="430"/>
      <c r="AK65" s="435"/>
      <c r="AL65" s="429"/>
      <c r="AM65" s="430"/>
      <c r="AN65" s="436"/>
      <c r="AO65" s="437"/>
      <c r="AP65" s="438"/>
      <c r="AQ65" s="439"/>
      <c r="AR65" s="440"/>
      <c r="AS65" s="430"/>
      <c r="AT65" s="441"/>
      <c r="AU65" s="442"/>
      <c r="AV65" s="443"/>
      <c r="AW65" s="442"/>
      <c r="AX65" s="444"/>
      <c r="AY65" s="445">
        <f>$AY$2-S65</f>
        <v>63</v>
      </c>
      <c r="AZ65" s="446" t="str">
        <f>IF(AND(R65="M",AY65&lt;=19),"M16",IF(AND(R65="M",AY65&lt;=29),"M20",IF(AND(R65="M",AY65&lt;=39),"M30",IF(AND(R65="M",AY65&lt;=49),"M40",IF(AND(R65="M",AY65&lt;=59),"M50",IF(AND(R65="M",AY65&lt;=69),"M60",IF(AND(R65="M",AY65&lt;=99),"M70")))))))</f>
        <v>M60</v>
      </c>
      <c r="BA65" s="447" t="b">
        <f>IF(AND(R65="K",AY65&lt;=35),"K16",IF(AND(R65="K",AY65&lt;=49),"K36",IF(AND(R65="K",AY65&lt;=99),"K50")))</f>
        <v>0</v>
      </c>
      <c r="BB65" s="448"/>
      <c r="BC65" s="448"/>
      <c r="BD65" s="448"/>
      <c r="BE65" s="448"/>
      <c r="BF65" s="448"/>
      <c r="BG65" s="448"/>
      <c r="BH65" s="448"/>
      <c r="BI65" s="448"/>
      <c r="BJ65" s="448"/>
      <c r="BK65" s="448"/>
      <c r="BL65" s="448"/>
    </row>
    <row r="66" spans="1:64" s="490" customFormat="1" ht="11.25" customHeight="1">
      <c r="A66" s="491">
        <f t="shared" si="0"/>
        <v>63</v>
      </c>
      <c r="B66" s="492">
        <f>B65+1</f>
        <v>30</v>
      </c>
      <c r="C66" s="522">
        <v>70</v>
      </c>
      <c r="D66" s="501" t="s">
        <v>181</v>
      </c>
      <c r="E66" s="495">
        <f>V66+Y66+AB66+AE66+AH66+AK66+AN66</f>
        <v>0.04583333333333334</v>
      </c>
      <c r="F66" s="496">
        <f>IF(E67&gt;E66,E67-E66,"")</f>
      </c>
      <c r="G66" s="497">
        <f>W66+Z66+AC66+AF66+AI66+AL66+AO66</f>
        <v>6</v>
      </c>
      <c r="H66" s="498">
        <f>E66/G66</f>
        <v>0.0076388888888888895</v>
      </c>
      <c r="I66" s="501"/>
      <c r="J66" s="502"/>
      <c r="K66" s="501">
        <v>44</v>
      </c>
      <c r="L66" s="420"/>
      <c r="M66" s="425"/>
      <c r="N66" s="420"/>
      <c r="O66" s="426"/>
      <c r="P66" s="426"/>
      <c r="Q66" s="567" t="s">
        <v>152</v>
      </c>
      <c r="R66" s="522" t="s">
        <v>72</v>
      </c>
      <c r="S66" s="590">
        <v>1962</v>
      </c>
      <c r="T66" s="523" t="str">
        <f>IF(R66="M",AZ66,BA66)</f>
        <v>K36</v>
      </c>
      <c r="U66" s="524" t="s">
        <v>171</v>
      </c>
      <c r="V66" s="568"/>
      <c r="W66" s="548"/>
      <c r="X66" s="550"/>
      <c r="Y66" s="569"/>
      <c r="Z66" s="548"/>
      <c r="AA66" s="550"/>
      <c r="AB66" s="546">
        <v>0.04583333333333334</v>
      </c>
      <c r="AC66" s="548">
        <v>6</v>
      </c>
      <c r="AD66" s="509">
        <f>AB66/AC66</f>
        <v>0.0076388888888888895</v>
      </c>
      <c r="AE66" s="547"/>
      <c r="AF66" s="548"/>
      <c r="AG66" s="550"/>
      <c r="AH66" s="546"/>
      <c r="AI66" s="548"/>
      <c r="AJ66" s="550"/>
      <c r="AK66" s="570"/>
      <c r="AL66" s="548"/>
      <c r="AM66" s="550"/>
      <c r="AN66" s="571"/>
      <c r="AO66" s="572"/>
      <c r="AP66" s="573"/>
      <c r="AQ66" s="527"/>
      <c r="AR66" s="551"/>
      <c r="AS66" s="550"/>
      <c r="AT66" s="576"/>
      <c r="AU66" s="577"/>
      <c r="AV66" s="578"/>
      <c r="AW66" s="577"/>
      <c r="AX66" s="579"/>
      <c r="AY66" s="530">
        <f>$AY$2-S66</f>
        <v>47</v>
      </c>
      <c r="AZ66" s="531" t="b">
        <f>IF(AND(R66="M",AY66&lt;=19),"M16",IF(AND(R66="M",AY66&lt;=29),"M20",IF(AND(R66="M",AY66&lt;=39),"M30",IF(AND(R66="M",AY66&lt;=49),"M40",IF(AND(R66="M",AY66&lt;=59),"M50",IF(AND(R66="M",AY66&lt;=69),"M60",IF(AND(R66="M",AY66&lt;=99),"M70")))))))</f>
        <v>0</v>
      </c>
      <c r="BA66" s="532" t="str">
        <f>IF(AND(R66="K",AY66&lt;=35),"K16",IF(AND(R66="K",AY66&lt;=49),"K36",IF(AND(R66="K",AY66&lt;=99),"K50")))</f>
        <v>K36</v>
      </c>
      <c r="BB66" s="489"/>
      <c r="BC66" s="489"/>
      <c r="BD66" s="489"/>
      <c r="BE66" s="489"/>
      <c r="BF66" s="489"/>
      <c r="BG66" s="489"/>
      <c r="BH66" s="489"/>
      <c r="BI66" s="489"/>
      <c r="BJ66" s="489"/>
      <c r="BK66" s="489"/>
      <c r="BL66" s="489"/>
    </row>
    <row r="67" spans="1:64" s="490" customFormat="1" ht="11.25" customHeight="1">
      <c r="A67" s="491">
        <f t="shared" si="0"/>
        <v>64</v>
      </c>
      <c r="B67" s="492">
        <f>B66+1</f>
        <v>31</v>
      </c>
      <c r="C67" s="522">
        <v>69</v>
      </c>
      <c r="D67" s="501" t="s">
        <v>180</v>
      </c>
      <c r="E67" s="495">
        <f>V67+Y67+AB67+AE67+AH67+AK67+AN67</f>
        <v>0.04583333333333334</v>
      </c>
      <c r="F67" s="496">
        <f>IF(E68&gt;E67,E68-E67,"")</f>
        <v>0.0019675925925925833</v>
      </c>
      <c r="G67" s="497">
        <f>W67+Z67+AC67+AF67+AI67+AL67+AO67</f>
        <v>6</v>
      </c>
      <c r="H67" s="498">
        <f>E67/G67</f>
        <v>0.0076388888888888895</v>
      </c>
      <c r="I67" s="501"/>
      <c r="J67" s="502"/>
      <c r="K67" s="501">
        <v>43</v>
      </c>
      <c r="L67" s="420"/>
      <c r="M67" s="425"/>
      <c r="N67" s="420"/>
      <c r="O67" s="426"/>
      <c r="P67" s="426"/>
      <c r="Q67" s="567" t="s">
        <v>152</v>
      </c>
      <c r="R67" s="522" t="s">
        <v>72</v>
      </c>
      <c r="S67" s="590">
        <v>1951</v>
      </c>
      <c r="T67" s="523" t="str">
        <f>IF(R67="M",AZ67,BA67)</f>
        <v>K50</v>
      </c>
      <c r="U67" s="524" t="s">
        <v>171</v>
      </c>
      <c r="V67" s="568"/>
      <c r="W67" s="548"/>
      <c r="X67" s="550"/>
      <c r="Y67" s="569"/>
      <c r="Z67" s="548"/>
      <c r="AA67" s="550"/>
      <c r="AB67" s="546">
        <v>0.04583333333333334</v>
      </c>
      <c r="AC67" s="548">
        <v>6</v>
      </c>
      <c r="AD67" s="509">
        <f>AB67/AC67</f>
        <v>0.0076388888888888895</v>
      </c>
      <c r="AE67" s="547"/>
      <c r="AF67" s="548"/>
      <c r="AG67" s="550"/>
      <c r="AH67" s="546"/>
      <c r="AI67" s="548"/>
      <c r="AJ67" s="550"/>
      <c r="AK67" s="570"/>
      <c r="AL67" s="548"/>
      <c r="AM67" s="550"/>
      <c r="AN67" s="571"/>
      <c r="AO67" s="572"/>
      <c r="AP67" s="573"/>
      <c r="AQ67" s="527"/>
      <c r="AR67" s="551"/>
      <c r="AS67" s="550"/>
      <c r="AT67" s="576"/>
      <c r="AU67" s="577"/>
      <c r="AV67" s="578"/>
      <c r="AW67" s="577"/>
      <c r="AX67" s="579"/>
      <c r="AY67" s="532">
        <f>$AY$2-S67</f>
        <v>58</v>
      </c>
      <c r="AZ67" s="532" t="b">
        <f>IF(AND(R67="M",AY67&lt;=19),"M16",IF(AND(R67="M",AY67&lt;=29),"M20",IF(AND(R67="M",AY67&lt;=39),"M30",IF(AND(R67="M",AY67&lt;=49),"M40",IF(AND(R67="M",AY67&lt;=59),"M50",IF(AND(R67="M",AY67&lt;=69),"M60",IF(AND(R67="M",AY67&lt;=99),"M70")))))))</f>
        <v>0</v>
      </c>
      <c r="BA67" s="532" t="str">
        <f>IF(AND(R67="K",AY67&lt;=35),"K16",IF(AND(R67="K",AY67&lt;=49),"K36",IF(AND(R67="K",AY67&lt;=99),"K50")))</f>
        <v>K50</v>
      </c>
      <c r="BB67" s="489"/>
      <c r="BC67" s="489"/>
      <c r="BD67" s="489"/>
      <c r="BE67" s="489"/>
      <c r="BF67" s="489"/>
      <c r="BG67" s="489"/>
      <c r="BH67" s="489"/>
      <c r="BI67" s="489"/>
      <c r="BJ67" s="489"/>
      <c r="BK67" s="489"/>
      <c r="BL67" s="489"/>
    </row>
    <row r="68" spans="1:64" s="490" customFormat="1" ht="11.25" customHeight="1">
      <c r="A68" s="491">
        <f t="shared" si="0"/>
        <v>65</v>
      </c>
      <c r="B68" s="492">
        <f>B67+1</f>
        <v>32</v>
      </c>
      <c r="C68" s="522">
        <v>62</v>
      </c>
      <c r="D68" s="501" t="s">
        <v>170</v>
      </c>
      <c r="E68" s="495">
        <f>V68+Y68+AB68+AE68+AH68+AK68+AN68</f>
        <v>0.04780092592592592</v>
      </c>
      <c r="F68" s="496">
        <f>IF(E69&gt;E68,E69-E68,"")</f>
      </c>
      <c r="G68" s="497">
        <f>W68+Z68+AC68+AF68+AI68+AL68+AO68</f>
        <v>6</v>
      </c>
      <c r="H68" s="498">
        <f>E68/G68</f>
        <v>0.00796682098765432</v>
      </c>
      <c r="I68" s="501"/>
      <c r="J68" s="502"/>
      <c r="K68" s="501">
        <v>47</v>
      </c>
      <c r="L68" s="420"/>
      <c r="M68" s="425"/>
      <c r="N68" s="420"/>
      <c r="O68" s="426"/>
      <c r="P68" s="426"/>
      <c r="Q68" s="567" t="s">
        <v>152</v>
      </c>
      <c r="R68" s="522" t="s">
        <v>72</v>
      </c>
      <c r="S68" s="522">
        <v>1955</v>
      </c>
      <c r="T68" s="523" t="str">
        <f>IF(R68="M",AZ68,BA68)</f>
        <v>K50</v>
      </c>
      <c r="U68" s="524" t="s">
        <v>171</v>
      </c>
      <c r="V68" s="568"/>
      <c r="W68" s="548"/>
      <c r="X68" s="550"/>
      <c r="Y68" s="569"/>
      <c r="Z68" s="548"/>
      <c r="AA68" s="550"/>
      <c r="AB68" s="546">
        <v>0.04780092592592592</v>
      </c>
      <c r="AC68" s="548">
        <v>6</v>
      </c>
      <c r="AD68" s="509">
        <f>AB68/AC68</f>
        <v>0.00796682098765432</v>
      </c>
      <c r="AE68" s="547"/>
      <c r="AF68" s="548"/>
      <c r="AG68" s="550"/>
      <c r="AH68" s="546"/>
      <c r="AI68" s="548"/>
      <c r="AJ68" s="550"/>
      <c r="AK68" s="570"/>
      <c r="AL68" s="548"/>
      <c r="AM68" s="550"/>
      <c r="AN68" s="571"/>
      <c r="AO68" s="572"/>
      <c r="AP68" s="573"/>
      <c r="AQ68" s="527"/>
      <c r="AR68" s="551"/>
      <c r="AS68" s="550"/>
      <c r="AT68" s="576"/>
      <c r="AU68" s="577"/>
      <c r="AV68" s="578"/>
      <c r="AW68" s="577"/>
      <c r="AX68" s="579"/>
      <c r="AY68" s="530">
        <f>$AY$2-S68</f>
        <v>54</v>
      </c>
      <c r="AZ68" s="531" t="b">
        <f>IF(AND(R68="M",AY68&lt;=19),"M16",IF(AND(R68="M",AY68&lt;=29),"M20",IF(AND(R68="M",AY68&lt;=39),"M30",IF(AND(R68="M",AY68&lt;=49),"M40",IF(AND(R68="M",AY68&lt;=59),"M50",IF(AND(R68="M",AY68&lt;=69),"M60",IF(AND(R68="M",AY68&lt;=99),"M70")))))))</f>
        <v>0</v>
      </c>
      <c r="BA68" s="532" t="str">
        <f>IF(AND(R68="K",AY68&lt;=35),"K16",IF(AND(R68="K",AY68&lt;=49),"K36",IF(AND(R68="K",AY68&lt;=99),"K50")))</f>
        <v>K50</v>
      </c>
      <c r="BB68" s="489"/>
      <c r="BC68" s="489"/>
      <c r="BD68" s="489"/>
      <c r="BE68" s="489"/>
      <c r="BF68" s="489"/>
      <c r="BG68" s="489"/>
      <c r="BH68" s="489"/>
      <c r="BI68" s="489"/>
      <c r="BJ68" s="489"/>
      <c r="BK68" s="489"/>
      <c r="BL68" s="489"/>
    </row>
    <row r="69" spans="1:64" s="490" customFormat="1" ht="11.25" customHeight="1">
      <c r="A69" s="491">
        <f t="shared" si="0"/>
        <v>66</v>
      </c>
      <c r="B69" s="492">
        <f>B68+1</f>
        <v>33</v>
      </c>
      <c r="C69" s="522">
        <v>63</v>
      </c>
      <c r="D69" s="501" t="s">
        <v>172</v>
      </c>
      <c r="E69" s="495">
        <f>V69+Y69+AB69+AE69+AH69+AK69+AN69</f>
        <v>0.04780092592592592</v>
      </c>
      <c r="F69" s="496">
        <f>IF(E70&gt;E69,E70-E69,"")</f>
        <v>0.002800925925925929</v>
      </c>
      <c r="G69" s="497">
        <f>W69+Z69+AC69+AF69+AI69+AL69+AO69</f>
        <v>6</v>
      </c>
      <c r="H69" s="498">
        <f>E69/G69</f>
        <v>0.00796682098765432</v>
      </c>
      <c r="I69" s="501"/>
      <c r="J69" s="502"/>
      <c r="K69" s="501">
        <v>48</v>
      </c>
      <c r="L69" s="420"/>
      <c r="M69" s="425"/>
      <c r="N69" s="420"/>
      <c r="O69" s="426"/>
      <c r="P69" s="426"/>
      <c r="Q69" s="567" t="s">
        <v>152</v>
      </c>
      <c r="R69" s="522" t="s">
        <v>72</v>
      </c>
      <c r="S69" s="522">
        <v>1952</v>
      </c>
      <c r="T69" s="523" t="str">
        <f>IF(R69="M",AZ69,BA69)</f>
        <v>K50</v>
      </c>
      <c r="U69" s="524" t="s">
        <v>71</v>
      </c>
      <c r="V69" s="568"/>
      <c r="W69" s="548"/>
      <c r="X69" s="550"/>
      <c r="Y69" s="569"/>
      <c r="Z69" s="548"/>
      <c r="AA69" s="550"/>
      <c r="AB69" s="546">
        <v>0.04780092592592592</v>
      </c>
      <c r="AC69" s="548">
        <v>6</v>
      </c>
      <c r="AD69" s="509">
        <f>AB69/AC69</f>
        <v>0.00796682098765432</v>
      </c>
      <c r="AE69" s="547"/>
      <c r="AF69" s="548"/>
      <c r="AG69" s="550"/>
      <c r="AH69" s="546"/>
      <c r="AI69" s="548"/>
      <c r="AJ69" s="550"/>
      <c r="AK69" s="570"/>
      <c r="AL69" s="548"/>
      <c r="AM69" s="550"/>
      <c r="AN69" s="571"/>
      <c r="AO69" s="572"/>
      <c r="AP69" s="573"/>
      <c r="AQ69" s="527"/>
      <c r="AR69" s="551"/>
      <c r="AS69" s="550"/>
      <c r="AT69" s="576"/>
      <c r="AU69" s="577"/>
      <c r="AV69" s="578"/>
      <c r="AW69" s="577"/>
      <c r="AX69" s="579"/>
      <c r="AY69" s="530">
        <f>$AY$2-S69</f>
        <v>57</v>
      </c>
      <c r="AZ69" s="531" t="b">
        <f>IF(AND(R69="M",AY69&lt;=19),"M16",IF(AND(R69="M",AY69&lt;=29),"M20",IF(AND(R69="M",AY69&lt;=39),"M30",IF(AND(R69="M",AY69&lt;=49),"M40",IF(AND(R69="M",AY69&lt;=59),"M50",IF(AND(R69="M",AY69&lt;=69),"M60",IF(AND(R69="M",AY69&lt;=99),"M70")))))))</f>
        <v>0</v>
      </c>
      <c r="BA69" s="532" t="str">
        <f>IF(AND(R69="K",AY69&lt;=35),"K16",IF(AND(R69="K",AY69&lt;=49),"K36",IF(AND(R69="K",AY69&lt;=99),"K50")))</f>
        <v>K50</v>
      </c>
      <c r="BB69" s="489"/>
      <c r="BC69" s="489"/>
      <c r="BD69" s="489"/>
      <c r="BE69" s="489"/>
      <c r="BF69" s="489"/>
      <c r="BG69" s="489"/>
      <c r="BH69" s="489"/>
      <c r="BI69" s="489"/>
      <c r="BJ69" s="489"/>
      <c r="BK69" s="489"/>
      <c r="BL69" s="489"/>
    </row>
    <row r="70" spans="1:64" s="490" customFormat="1" ht="11.25" customHeight="1">
      <c r="A70" s="491">
        <f t="shared" si="0"/>
        <v>67</v>
      </c>
      <c r="B70" s="492">
        <f>B69+1</f>
        <v>34</v>
      </c>
      <c r="C70" s="522">
        <v>22</v>
      </c>
      <c r="D70" s="501" t="s">
        <v>121</v>
      </c>
      <c r="E70" s="495">
        <f>V70+Y70+AB70+AE70+AH70+AK70+AN70</f>
        <v>0.05060185185185185</v>
      </c>
      <c r="F70" s="496">
        <f>IF(E71&gt;E70,E71-E70,"")</f>
        <v>0.0039583333333333345</v>
      </c>
      <c r="G70" s="497">
        <f>W70+Z70+AC70+AF70+AI70+AL70+AO70</f>
        <v>6</v>
      </c>
      <c r="H70" s="498">
        <f>E70/G70</f>
        <v>0.008433641975308642</v>
      </c>
      <c r="I70" s="501">
        <v>27</v>
      </c>
      <c r="J70" s="502"/>
      <c r="K70" s="501"/>
      <c r="L70" s="420"/>
      <c r="M70" s="425"/>
      <c r="N70" s="420"/>
      <c r="O70" s="426"/>
      <c r="P70" s="426"/>
      <c r="Q70" s="567" t="s">
        <v>152</v>
      </c>
      <c r="R70" s="522" t="s">
        <v>72</v>
      </c>
      <c r="S70" s="522">
        <v>1980</v>
      </c>
      <c r="T70" s="523" t="str">
        <f>IF(R70="M",AZ70,BA70)</f>
        <v>K16</v>
      </c>
      <c r="U70" s="524" t="s">
        <v>71</v>
      </c>
      <c r="V70" s="568">
        <v>0.05060185185185185</v>
      </c>
      <c r="W70" s="548">
        <v>6</v>
      </c>
      <c r="X70" s="550">
        <f>V70/W70</f>
        <v>0.008433641975308642</v>
      </c>
      <c r="Y70" s="569"/>
      <c r="Z70" s="548"/>
      <c r="AA70" s="550"/>
      <c r="AB70" s="546"/>
      <c r="AC70" s="548"/>
      <c r="AD70" s="509"/>
      <c r="AE70" s="547"/>
      <c r="AF70" s="548"/>
      <c r="AG70" s="550" t="e">
        <f>AE70/AF70</f>
        <v>#DIV/0!</v>
      </c>
      <c r="AH70" s="546"/>
      <c r="AI70" s="548"/>
      <c r="AJ70" s="550" t="e">
        <f>AH70/AI70</f>
        <v>#DIV/0!</v>
      </c>
      <c r="AK70" s="570"/>
      <c r="AL70" s="548"/>
      <c r="AM70" s="550" t="e">
        <f>AK70/AL70</f>
        <v>#DIV/0!</v>
      </c>
      <c r="AN70" s="571"/>
      <c r="AO70" s="572"/>
      <c r="AP70" s="573" t="e">
        <f>AN70/AO70</f>
        <v>#DIV/0!</v>
      </c>
      <c r="AQ70" s="536"/>
      <c r="AR70" s="551"/>
      <c r="AS70" s="550" t="e">
        <f>AQ70/AR70</f>
        <v>#DIV/0!</v>
      </c>
      <c r="AT70" s="576">
        <v>1</v>
      </c>
      <c r="AU70" s="587"/>
      <c r="AV70" s="588"/>
      <c r="AW70" s="587"/>
      <c r="AX70" s="589"/>
      <c r="AY70" s="530">
        <f>$AY$2-S70</f>
        <v>29</v>
      </c>
      <c r="AZ70" s="531" t="b">
        <f>IF(AND(R70="M",AY70&lt;=19),"M16",IF(AND(R70="M",AY70&lt;=29),"M20",IF(AND(R70="M",AY70&lt;=39),"M30",IF(AND(R70="M",AY70&lt;=49),"M40",IF(AND(R70="M",AY70&lt;=59),"M50",IF(AND(R70="M",AY70&lt;=69),"M60",IF(AND(R70="M",AY70&lt;=99),"M70")))))))</f>
        <v>0</v>
      </c>
      <c r="BA70" s="532" t="str">
        <f>IF(AND(R70="K",AY70&lt;=35),"K16",IF(AND(R70="K",AY70&lt;=49),"K36",IF(AND(R70="K",AY70&lt;=99),"K50")))</f>
        <v>K16</v>
      </c>
      <c r="BB70" s="489"/>
      <c r="BC70" s="489"/>
      <c r="BD70" s="489"/>
      <c r="BE70" s="489"/>
      <c r="BF70" s="489"/>
      <c r="BG70" s="489"/>
      <c r="BH70" s="489"/>
      <c r="BI70" s="489"/>
      <c r="BJ70" s="489"/>
      <c r="BK70" s="489"/>
      <c r="BL70" s="489"/>
    </row>
    <row r="71" spans="1:64" s="490" customFormat="1" ht="11.25" customHeight="1">
      <c r="A71" s="491">
        <f t="shared" si="0"/>
        <v>68</v>
      </c>
      <c r="B71" s="492">
        <f>B70+1</f>
        <v>35</v>
      </c>
      <c r="C71" s="522">
        <v>21</v>
      </c>
      <c r="D71" s="501" t="s">
        <v>97</v>
      </c>
      <c r="E71" s="495">
        <f>V71+Y71+AB71+AE71+AH71+AK71+AN71</f>
        <v>0.054560185185185184</v>
      </c>
      <c r="F71" s="496">
        <f>IF(E72&gt;E71,E72-E71,"")</f>
        <v>0.0027893518518518554</v>
      </c>
      <c r="G71" s="497">
        <f>W71+Z71+AC71+AF71+AI71+AL71+AO71</f>
        <v>6</v>
      </c>
      <c r="H71" s="498">
        <f>E71/G71</f>
        <v>0.009093364197530865</v>
      </c>
      <c r="I71" s="501">
        <v>28</v>
      </c>
      <c r="J71" s="502"/>
      <c r="K71" s="501"/>
      <c r="L71" s="420"/>
      <c r="M71" s="425"/>
      <c r="N71" s="420"/>
      <c r="O71" s="426"/>
      <c r="P71" s="426"/>
      <c r="Q71" s="567" t="s">
        <v>152</v>
      </c>
      <c r="R71" s="522" t="s">
        <v>72</v>
      </c>
      <c r="S71" s="522">
        <v>1981</v>
      </c>
      <c r="T71" s="523" t="str">
        <f>IF(R71="M",AZ71,BA71)</f>
        <v>K16</v>
      </c>
      <c r="U71" s="524" t="s">
        <v>87</v>
      </c>
      <c r="V71" s="568">
        <v>0.054560185185185184</v>
      </c>
      <c r="W71" s="548">
        <v>6</v>
      </c>
      <c r="X71" s="550">
        <f>V71/W71</f>
        <v>0.009093364197530865</v>
      </c>
      <c r="Y71" s="569"/>
      <c r="Z71" s="548"/>
      <c r="AA71" s="550"/>
      <c r="AB71" s="546"/>
      <c r="AC71" s="548"/>
      <c r="AD71" s="509"/>
      <c r="AE71" s="547"/>
      <c r="AF71" s="548"/>
      <c r="AG71" s="550" t="e">
        <f>AE71/AF71</f>
        <v>#DIV/0!</v>
      </c>
      <c r="AH71" s="546"/>
      <c r="AI71" s="548"/>
      <c r="AJ71" s="550" t="e">
        <f>AH71/AI71</f>
        <v>#DIV/0!</v>
      </c>
      <c r="AK71" s="570"/>
      <c r="AL71" s="548"/>
      <c r="AM71" s="550" t="e">
        <f>AK71/AL71</f>
        <v>#DIV/0!</v>
      </c>
      <c r="AN71" s="571"/>
      <c r="AO71" s="572"/>
      <c r="AP71" s="573" t="e">
        <f>AN71/AO71</f>
        <v>#DIV/0!</v>
      </c>
      <c r="AQ71" s="527"/>
      <c r="AR71" s="551"/>
      <c r="AS71" s="550" t="e">
        <f>AQ71/AR71</f>
        <v>#DIV/0!</v>
      </c>
      <c r="AT71" s="576">
        <v>1</v>
      </c>
      <c r="AU71" s="577"/>
      <c r="AV71" s="578"/>
      <c r="AW71" s="577"/>
      <c r="AX71" s="579"/>
      <c r="AY71" s="532">
        <f>$AY$2-S71</f>
        <v>28</v>
      </c>
      <c r="AZ71" s="532" t="b">
        <f>IF(AND(R71="M",AY71&lt;=19),"M16",IF(AND(R71="M",AY71&lt;=29),"M20",IF(AND(R71="M",AY71&lt;=39),"M30",IF(AND(R71="M",AY71&lt;=49),"M40",IF(AND(R71="M",AY71&lt;=59),"M50",IF(AND(R71="M",AY71&lt;=69),"M60",IF(AND(R71="M",AY71&lt;=99),"M70")))))))</f>
        <v>0</v>
      </c>
      <c r="BA71" s="532" t="str">
        <f>IF(AND(R71="K",AY71&lt;=35),"K16",IF(AND(R71="K",AY71&lt;=49),"K36",IF(AND(R71="K",AY71&lt;=99),"K50")))</f>
        <v>K16</v>
      </c>
      <c r="BB71" s="489"/>
      <c r="BC71" s="489"/>
      <c r="BD71" s="489"/>
      <c r="BE71" s="489"/>
      <c r="BF71" s="489"/>
      <c r="BG71" s="489"/>
      <c r="BH71" s="489"/>
      <c r="BI71" s="489"/>
      <c r="BJ71" s="489"/>
      <c r="BK71" s="489"/>
      <c r="BL71" s="489"/>
    </row>
    <row r="72" spans="1:64" s="490" customFormat="1" ht="11.25" customHeight="1">
      <c r="A72" s="491">
        <f t="shared" si="0"/>
        <v>69</v>
      </c>
      <c r="B72" s="492">
        <f>B71+1</f>
        <v>36</v>
      </c>
      <c r="C72" s="522">
        <v>24</v>
      </c>
      <c r="D72" s="501" t="s">
        <v>99</v>
      </c>
      <c r="E72" s="495">
        <f>V72+Y72+AB72+AE72+AH72+AK72+AN72</f>
        <v>0.05734953703703704</v>
      </c>
      <c r="F72" s="496">
        <f>IF(E73&gt;E72,E73-E72,"")</f>
      </c>
      <c r="G72" s="497">
        <f>W72+Z72+AC72+AF72+AI72+AL72+AO72</f>
        <v>6</v>
      </c>
      <c r="H72" s="498">
        <f>E72/G72</f>
        <v>0.009558256172839506</v>
      </c>
      <c r="I72" s="501">
        <v>34</v>
      </c>
      <c r="J72" s="502"/>
      <c r="K72" s="501"/>
      <c r="L72" s="420"/>
      <c r="M72" s="425"/>
      <c r="N72" s="420"/>
      <c r="O72" s="426"/>
      <c r="P72" s="426"/>
      <c r="Q72" s="567" t="s">
        <v>152</v>
      </c>
      <c r="R72" s="522" t="s">
        <v>72</v>
      </c>
      <c r="S72" s="522">
        <v>1947</v>
      </c>
      <c r="T72" s="523" t="str">
        <f>IF(R72="M",AZ72,BA72)</f>
        <v>K50</v>
      </c>
      <c r="U72" s="524" t="s">
        <v>71</v>
      </c>
      <c r="V72" s="568">
        <v>0.05734953703703704</v>
      </c>
      <c r="W72" s="548">
        <v>6</v>
      </c>
      <c r="X72" s="550">
        <f>V72/W72</f>
        <v>0.009558256172839506</v>
      </c>
      <c r="Y72" s="569"/>
      <c r="Z72" s="548"/>
      <c r="AA72" s="550"/>
      <c r="AB72" s="546"/>
      <c r="AC72" s="548"/>
      <c r="AD72" s="509"/>
      <c r="AE72" s="547"/>
      <c r="AF72" s="548"/>
      <c r="AG72" s="550"/>
      <c r="AH72" s="546"/>
      <c r="AI72" s="548"/>
      <c r="AJ72" s="550"/>
      <c r="AK72" s="570"/>
      <c r="AL72" s="548"/>
      <c r="AM72" s="550"/>
      <c r="AN72" s="571"/>
      <c r="AO72" s="572"/>
      <c r="AP72" s="573"/>
      <c r="AQ72" s="536"/>
      <c r="AR72" s="551"/>
      <c r="AS72" s="550"/>
      <c r="AT72" s="576"/>
      <c r="AU72" s="587"/>
      <c r="AV72" s="588"/>
      <c r="AW72" s="587"/>
      <c r="AX72" s="589"/>
      <c r="AY72" s="532">
        <f>$AY$2-S72</f>
        <v>62</v>
      </c>
      <c r="AZ72" s="532" t="b">
        <f>IF(AND(R72="M",AY72&lt;=19),"M16",IF(AND(R72="M",AY72&lt;=29),"M20",IF(AND(R72="M",AY72&lt;=39),"M30",IF(AND(R72="M",AY72&lt;=49),"M40",IF(AND(R72="M",AY72&lt;=59),"M50",IF(AND(R72="M",AY72&lt;=69),"M60",IF(AND(R72="M",AY72&lt;=99),"M70")))))))</f>
        <v>0</v>
      </c>
      <c r="BA72" s="532" t="str">
        <f>IF(AND(R72="K",AY72&lt;=35),"K16",IF(AND(R72="K",AY72&lt;=49),"K36",IF(AND(R72="K",AY72&lt;=99),"K50")))</f>
        <v>K50</v>
      </c>
      <c r="BB72" s="489"/>
      <c r="BC72" s="489"/>
      <c r="BD72" s="489"/>
      <c r="BE72" s="489"/>
      <c r="BF72" s="489"/>
      <c r="BG72" s="489"/>
      <c r="BH72" s="489"/>
      <c r="BI72" s="489"/>
      <c r="BJ72" s="489"/>
      <c r="BK72" s="489"/>
      <c r="BL72" s="489"/>
    </row>
    <row r="73" spans="1:53" ht="11.25" customHeight="1">
      <c r="A73" s="163">
        <f>A72+1</f>
        <v>70</v>
      </c>
      <c r="B73" s="290"/>
      <c r="C73" s="137"/>
      <c r="D73" s="135"/>
      <c r="E73" s="309">
        <f>V73+Y73+AB73+AE73+AH73+AK73+AN73</f>
        <v>0</v>
      </c>
      <c r="F73" s="310">
        <f>IF(E74&gt;E73,E74-E73,"")</f>
      </c>
      <c r="G73" s="311">
        <f>W73+Z73+AC73+AF73+AI73+AL73+AO73</f>
        <v>0</v>
      </c>
      <c r="H73" s="312" t="e">
        <f>E73/G73</f>
        <v>#DIV/0!</v>
      </c>
      <c r="I73" s="135"/>
      <c r="J73" s="134"/>
      <c r="K73" s="135"/>
      <c r="L73" s="135"/>
      <c r="M73" s="134"/>
      <c r="N73" s="135"/>
      <c r="O73" s="136"/>
      <c r="P73" s="136"/>
      <c r="Q73" s="136"/>
      <c r="R73" s="137"/>
      <c r="S73" s="137"/>
      <c r="T73" s="138"/>
      <c r="U73" s="139"/>
      <c r="V73" s="243"/>
      <c r="W73" s="140"/>
      <c r="X73" s="141"/>
      <c r="Y73" s="244"/>
      <c r="Z73" s="140"/>
      <c r="AA73" s="141"/>
      <c r="AB73" s="123"/>
      <c r="AC73" s="140"/>
      <c r="AD73" s="158"/>
      <c r="AE73" s="190"/>
      <c r="AF73" s="140"/>
      <c r="AG73" s="141"/>
      <c r="AH73" s="123"/>
      <c r="AI73" s="140"/>
      <c r="AJ73" s="141"/>
      <c r="AK73" s="245"/>
      <c r="AL73" s="140"/>
      <c r="AM73" s="141"/>
      <c r="AN73" s="246"/>
      <c r="AO73" s="247"/>
      <c r="AP73" s="248"/>
      <c r="AQ73" s="121"/>
      <c r="AR73" s="192"/>
      <c r="AS73" s="141"/>
      <c r="AT73" s="252"/>
      <c r="AU73" s="253"/>
      <c r="AV73" s="254"/>
      <c r="AW73" s="253"/>
      <c r="AX73" s="255"/>
      <c r="AY73" s="233"/>
      <c r="AZ73" s="234" t="b">
        <f>IF(AND(R73="M",AY73&lt;=19),"M16",IF(AND(R73="M",AY73&lt;=29),"M20",IF(AND(R73="M",AY73&lt;=39),"M30",IF(AND(R73="M",AY73&lt;=49),"M40",IF(AND(R73="M",AY73&lt;=59),"M50",IF(AND(R73="M",AY73&lt;=69),"M60",IF(AND(R73="M",AY73&lt;=99),"M70")))))))</f>
        <v>0</v>
      </c>
      <c r="BA73" s="219" t="b">
        <f>IF(AND(R73="K",AY73&lt;=35),"K16",IF(AND(R73="K",AY73&lt;=49),"K36",IF(AND(R73="K",AY73&lt;=99),"K50")))</f>
        <v>0</v>
      </c>
    </row>
    <row r="74" spans="1:53" ht="11.25" customHeight="1" thickBot="1">
      <c r="A74" s="163">
        <f>A73+1</f>
        <v>71</v>
      </c>
      <c r="B74" s="291"/>
      <c r="C74" s="193"/>
      <c r="D74" s="194"/>
      <c r="E74" s="195">
        <f>V74+Y74+AB74+AE74+AH74+AK74+AN74</f>
        <v>0</v>
      </c>
      <c r="F74" s="196"/>
      <c r="G74" s="100">
        <f>W74+Z74+AC74+AF74+AI74+AL74+AO74</f>
        <v>0</v>
      </c>
      <c r="H74" s="101" t="e">
        <f>E74/G74</f>
        <v>#DIV/0!</v>
      </c>
      <c r="I74" s="194"/>
      <c r="J74" s="197"/>
      <c r="K74" s="194"/>
      <c r="L74" s="194"/>
      <c r="M74" s="197"/>
      <c r="N74" s="194"/>
      <c r="O74" s="198"/>
      <c r="P74" s="194"/>
      <c r="Q74" s="194"/>
      <c r="R74" s="200"/>
      <c r="S74" s="200"/>
      <c r="T74" s="201" t="b">
        <f>IF(R74="M",AZ74,BA74)</f>
        <v>0</v>
      </c>
      <c r="U74" s="202"/>
      <c r="V74" s="256"/>
      <c r="W74" s="204"/>
      <c r="X74" s="205"/>
      <c r="Y74" s="257"/>
      <c r="Z74" s="204"/>
      <c r="AA74" s="205"/>
      <c r="AB74" s="102"/>
      <c r="AC74" s="204"/>
      <c r="AD74" s="205"/>
      <c r="AE74" s="207"/>
      <c r="AF74" s="204"/>
      <c r="AG74" s="205" t="e">
        <f>AE74/AF74</f>
        <v>#DIV/0!</v>
      </c>
      <c r="AH74" s="102"/>
      <c r="AI74" s="204"/>
      <c r="AJ74" s="205" t="e">
        <f>AH74/AI74</f>
        <v>#DIV/0!</v>
      </c>
      <c r="AK74" s="258"/>
      <c r="AL74" s="204"/>
      <c r="AM74" s="205" t="e">
        <f>AK74/AL74</f>
        <v>#DIV/0!</v>
      </c>
      <c r="AN74" s="209"/>
      <c r="AO74" s="210"/>
      <c r="AP74" s="259" t="e">
        <f>AN74/AO74</f>
        <v>#DIV/0!</v>
      </c>
      <c r="AQ74" s="260"/>
      <c r="AR74" s="213"/>
      <c r="AS74" s="158" t="e">
        <f>AQ74/AR74</f>
        <v>#DIV/0!</v>
      </c>
      <c r="AT74" s="115">
        <v>1</v>
      </c>
      <c r="AU74" s="108"/>
      <c r="AV74" s="108"/>
      <c r="AY74" s="249"/>
      <c r="AZ74" s="250" t="b">
        <f>IF(AND(R74="M",AY74&lt;=19),"M16",IF(AND(R74="M",AY74&lt;=29),"M20",IF(AND(R74="M",AY74&lt;=39),"M30",IF(AND(R74="M",AY74&lt;=49),"M40",IF(AND(R74="M",AY74&lt;=59),"M50",IF(AND(R74="M",AY74&lt;=69),"M60",IF(AND(R74="M",AY74&lt;=99),"M70")))))))</f>
        <v>0</v>
      </c>
      <c r="BA74" s="251" t="b">
        <f>IF(AND(R74="K",AY74&lt;=35),"K16",IF(AND(R74="K",AY74&lt;=49),"K36",IF(AND(R74="K",AY74&lt;=99),"K50")))</f>
        <v>0</v>
      </c>
    </row>
    <row r="75" spans="1:70" ht="13.5" thickBot="1">
      <c r="A75" s="90" t="s">
        <v>38</v>
      </c>
      <c r="B75" s="90"/>
      <c r="C75" s="91"/>
      <c r="D75" s="92"/>
      <c r="E75" s="48">
        <f>SUM(E4:E74)</f>
        <v>4.639479166666665</v>
      </c>
      <c r="F75" s="49"/>
      <c r="G75" s="50">
        <f>SUM(G4:G74)</f>
        <v>840</v>
      </c>
      <c r="H75" s="51">
        <f>E75/G75</f>
        <v>0.005523189484126982</v>
      </c>
      <c r="I75" s="33"/>
      <c r="J75" s="34"/>
      <c r="K75" s="33"/>
      <c r="L75" s="33"/>
      <c r="M75" s="33"/>
      <c r="N75" s="33"/>
      <c r="O75" s="35"/>
      <c r="P75" s="31"/>
      <c r="Q75" s="31"/>
      <c r="R75" s="31"/>
      <c r="S75" s="32"/>
      <c r="T75" s="32">
        <f>IF(R75="M",AZ75,BA75)</f>
        <v>0</v>
      </c>
      <c r="U75" s="31"/>
      <c r="V75" s="62">
        <f>SUM(V4:V74)</f>
        <v>1.536412037037037</v>
      </c>
      <c r="W75" s="63">
        <f>SUM(W4:W74)</f>
        <v>252</v>
      </c>
      <c r="X75" s="76">
        <f>V75/W75</f>
        <v>0.006096873162845386</v>
      </c>
      <c r="Y75" s="62">
        <f>SUM(Y4:Y74)</f>
        <v>1.4598148148148151</v>
      </c>
      <c r="Z75" s="63">
        <f>SUM(Z4:Z74)</f>
        <v>276</v>
      </c>
      <c r="AA75" s="76">
        <f>Y75/Z75</f>
        <v>0.005289184111647881</v>
      </c>
      <c r="AB75" s="77">
        <f>SUM(AB4:AB74)</f>
        <v>1.6432523148148153</v>
      </c>
      <c r="AC75" s="63">
        <f>SUM(AC4:AC74)</f>
        <v>312</v>
      </c>
      <c r="AD75" s="79">
        <f>AB75/AC75</f>
        <v>0.005266834342355177</v>
      </c>
      <c r="AE75" s="65">
        <f>SUM(AE4:AE74)</f>
        <v>0</v>
      </c>
      <c r="AF75" s="66">
        <f>SUM(AF4:AF74)</f>
        <v>0</v>
      </c>
      <c r="AG75" s="64" t="e">
        <f>AE75/AF75</f>
        <v>#DIV/0!</v>
      </c>
      <c r="AH75" s="65">
        <f>SUM(AH4:AH74)</f>
        <v>0</v>
      </c>
      <c r="AI75" s="63">
        <f>SUM(AI4:AI74)</f>
        <v>0</v>
      </c>
      <c r="AJ75" s="64" t="e">
        <f>AH75/AI75</f>
        <v>#DIV/0!</v>
      </c>
      <c r="AK75" s="65">
        <f>SUM(AK4:AK74)</f>
        <v>0</v>
      </c>
      <c r="AL75" s="63">
        <f>SUM(AL4:AL74)</f>
        <v>0</v>
      </c>
      <c r="AM75" s="64" t="e">
        <f>AK75/AL75</f>
        <v>#DIV/0!</v>
      </c>
      <c r="AN75" s="65">
        <f>SUM(AN4:AN74)</f>
        <v>0</v>
      </c>
      <c r="AO75" s="116">
        <f>SUM(AO4:AO74)</f>
        <v>0</v>
      </c>
      <c r="AP75" s="64" t="e">
        <f>AN75/AO75</f>
        <v>#DIV/0!</v>
      </c>
      <c r="AQ75" s="65">
        <f>SUM(AQ4:AQ74)</f>
        <v>0</v>
      </c>
      <c r="AR75" s="127">
        <f>SUM(AR4:AR74)</f>
        <v>0</v>
      </c>
      <c r="AS75" s="64" t="e">
        <f>AQ75/AR75</f>
        <v>#DIV/0!</v>
      </c>
      <c r="AT75" s="60">
        <f>E75+AQ75</f>
        <v>4.639479166666665</v>
      </c>
      <c r="AU75" s="109"/>
      <c r="AV75" s="109"/>
      <c r="AW75" s="110"/>
      <c r="AX75" s="114"/>
      <c r="AY75" s="235">
        <f>SUM(AY4:AY74)</f>
        <v>2973</v>
      </c>
      <c r="BM75" s="58"/>
      <c r="BN75" s="58"/>
      <c r="BO75" s="58"/>
      <c r="BP75" s="58"/>
      <c r="BQ75" s="58"/>
      <c r="BR75" s="58"/>
    </row>
    <row r="76" spans="1:70" ht="12.75">
      <c r="A76" s="53" t="s">
        <v>37</v>
      </c>
      <c r="B76" s="53"/>
      <c r="C76" s="52"/>
      <c r="D76" s="53"/>
      <c r="E76" s="19"/>
      <c r="F76" s="41"/>
      <c r="G76" s="42"/>
      <c r="H76" s="38" t="s">
        <v>53</v>
      </c>
      <c r="I76" s="67">
        <v>42</v>
      </c>
      <c r="J76" s="67">
        <v>46</v>
      </c>
      <c r="K76" s="67">
        <v>52</v>
      </c>
      <c r="L76" s="67"/>
      <c r="M76" s="67"/>
      <c r="N76" s="67"/>
      <c r="O76" s="67"/>
      <c r="P76" s="128"/>
      <c r="Q76" s="128"/>
      <c r="R76" s="68">
        <f>SUM(I76:P76)</f>
        <v>140</v>
      </c>
      <c r="S76" s="78" t="s">
        <v>184</v>
      </c>
      <c r="T76" s="32"/>
      <c r="U76" s="31"/>
      <c r="V76" s="16"/>
      <c r="W76" s="17"/>
      <c r="X76" s="104"/>
      <c r="Y76" s="16"/>
      <c r="Z76" s="17"/>
      <c r="AA76" s="104"/>
      <c r="AB76" s="16"/>
      <c r="AC76" s="17"/>
      <c r="AD76" s="105"/>
      <c r="AE76" s="16"/>
      <c r="AF76" s="26"/>
      <c r="AG76" s="18"/>
      <c r="AH76" s="16"/>
      <c r="AI76" s="17"/>
      <c r="AJ76" s="18"/>
      <c r="AK76" s="16"/>
      <c r="AL76" s="17"/>
      <c r="AM76" s="18"/>
      <c r="AN76" s="16"/>
      <c r="AO76" s="17"/>
      <c r="AP76" s="18"/>
      <c r="AQ76" s="20"/>
      <c r="AR76" s="20"/>
      <c r="AS76" s="55" t="s">
        <v>34</v>
      </c>
      <c r="AT76" s="106"/>
      <c r="AY76" s="236">
        <f>AY75/A72</f>
        <v>43.08695652173913</v>
      </c>
      <c r="BM76" s="58"/>
      <c r="BN76" s="58"/>
      <c r="BO76" s="58"/>
      <c r="BP76" s="58"/>
      <c r="BQ76" s="58"/>
      <c r="BR76" s="58"/>
    </row>
    <row r="77" spans="1:70" ht="12.75">
      <c r="A77" s="103"/>
      <c r="B77" s="103"/>
      <c r="C77" s="32"/>
      <c r="D77" s="31"/>
      <c r="E77" s="19"/>
      <c r="F77" s="43"/>
      <c r="G77" s="39"/>
      <c r="H77" s="36" t="s">
        <v>185</v>
      </c>
      <c r="I77" s="69">
        <v>17</v>
      </c>
      <c r="J77" s="69">
        <v>22</v>
      </c>
      <c r="K77" s="69">
        <v>23</v>
      </c>
      <c r="L77" s="69"/>
      <c r="M77" s="69"/>
      <c r="N77" s="69"/>
      <c r="O77" s="69"/>
      <c r="P77" s="129"/>
      <c r="Q77" s="129"/>
      <c r="R77" s="70">
        <f>SUM(I77:P77)</f>
        <v>62</v>
      </c>
      <c r="T77" s="32"/>
      <c r="U77" s="31"/>
      <c r="V77" s="16"/>
      <c r="W77" s="17"/>
      <c r="X77" s="104"/>
      <c r="Y77" s="16"/>
      <c r="Z77" s="17"/>
      <c r="AA77" s="104"/>
      <c r="AB77" s="16"/>
      <c r="AC77" s="17"/>
      <c r="AD77" s="105"/>
      <c r="AE77" s="16"/>
      <c r="AF77" s="26"/>
      <c r="AG77" s="18"/>
      <c r="AH77" s="16"/>
      <c r="AI77" s="17"/>
      <c r="AJ77" s="18"/>
      <c r="AK77" s="16"/>
      <c r="AL77" s="17"/>
      <c r="AM77" s="18"/>
      <c r="AN77" s="16"/>
      <c r="AO77" s="117"/>
      <c r="AP77" s="18"/>
      <c r="AQ77" s="16"/>
      <c r="AR77" s="17"/>
      <c r="AS77" s="18"/>
      <c r="AT77" s="106"/>
      <c r="BM77" s="58"/>
      <c r="BN77" s="58"/>
      <c r="BO77" s="58"/>
      <c r="BP77" s="58"/>
      <c r="BQ77" s="58"/>
      <c r="BR77" s="58"/>
    </row>
    <row r="78" spans="1:70" ht="12.75">
      <c r="A78" s="103"/>
      <c r="B78" s="103"/>
      <c r="C78" s="32"/>
      <c r="D78" s="31"/>
      <c r="E78" s="19"/>
      <c r="F78" s="268"/>
      <c r="G78" s="269"/>
      <c r="H78" s="270" t="s">
        <v>154</v>
      </c>
      <c r="I78" s="271">
        <v>20</v>
      </c>
      <c r="J78" s="271">
        <v>23</v>
      </c>
      <c r="K78" s="271">
        <v>25</v>
      </c>
      <c r="L78" s="271"/>
      <c r="M78" s="271"/>
      <c r="N78" s="271"/>
      <c r="O78" s="271"/>
      <c r="P78" s="272"/>
      <c r="Q78" s="272"/>
      <c r="R78" s="273">
        <f>SUM(I78:P78)</f>
        <v>68</v>
      </c>
      <c r="T78" s="32"/>
      <c r="U78" s="31"/>
      <c r="V78" s="16"/>
      <c r="W78" s="17"/>
      <c r="X78" s="104"/>
      <c r="Y78" s="16"/>
      <c r="Z78" s="17"/>
      <c r="AA78" s="104"/>
      <c r="AB78" s="16"/>
      <c r="AC78" s="17"/>
      <c r="AD78" s="105"/>
      <c r="AE78" s="16"/>
      <c r="AF78" s="26"/>
      <c r="AG78" s="18"/>
      <c r="AH78" s="16"/>
      <c r="AI78" s="17"/>
      <c r="AJ78" s="18"/>
      <c r="AK78" s="16"/>
      <c r="AL78" s="17"/>
      <c r="AM78" s="18"/>
      <c r="AN78" s="16"/>
      <c r="AO78" s="117"/>
      <c r="AP78" s="18"/>
      <c r="AQ78" s="16"/>
      <c r="AR78" s="17"/>
      <c r="AS78" s="18"/>
      <c r="AT78" s="106"/>
      <c r="BM78" s="58"/>
      <c r="BN78" s="58"/>
      <c r="BO78" s="58"/>
      <c r="BP78" s="58"/>
      <c r="BQ78" s="58"/>
      <c r="BR78" s="58"/>
    </row>
    <row r="79" spans="1:70" ht="12.75">
      <c r="A79" s="103"/>
      <c r="B79" s="103"/>
      <c r="C79" s="32"/>
      <c r="D79" s="31"/>
      <c r="E79" s="19"/>
      <c r="F79" s="44"/>
      <c r="G79" s="40"/>
      <c r="H79" s="37" t="s">
        <v>28</v>
      </c>
      <c r="I79" s="241">
        <f>W75</f>
        <v>252</v>
      </c>
      <c r="J79" s="241">
        <f>Z75</f>
        <v>276</v>
      </c>
      <c r="K79" s="241">
        <f>AC75</f>
        <v>312</v>
      </c>
      <c r="L79" s="71"/>
      <c r="M79" s="71"/>
      <c r="N79" s="71"/>
      <c r="O79" s="71"/>
      <c r="P79" s="130"/>
      <c r="Q79" s="261"/>
      <c r="R79" s="72">
        <f>SUM(I79:P79)</f>
        <v>840</v>
      </c>
      <c r="S79" s="89"/>
      <c r="T79" s="32"/>
      <c r="U79" s="31"/>
      <c r="V79" s="16"/>
      <c r="W79" s="17"/>
      <c r="X79" s="104"/>
      <c r="Y79" s="16"/>
      <c r="Z79" s="17"/>
      <c r="AA79" s="104"/>
      <c r="AB79" s="16"/>
      <c r="AC79" s="17"/>
      <c r="AD79" s="105"/>
      <c r="AE79" s="16"/>
      <c r="AF79" s="26"/>
      <c r="AG79" s="18"/>
      <c r="AH79" s="16"/>
      <c r="AI79" s="17"/>
      <c r="AJ79" s="18"/>
      <c r="AK79" s="16"/>
      <c r="AL79" s="17"/>
      <c r="AM79" s="18"/>
      <c r="AN79" s="16"/>
      <c r="AO79" s="17"/>
      <c r="AP79" s="18"/>
      <c r="AQ79" s="16"/>
      <c r="AR79" s="17"/>
      <c r="AS79" s="18"/>
      <c r="AT79" s="106"/>
      <c r="BM79" s="58"/>
      <c r="BN79" s="58"/>
      <c r="BO79" s="58"/>
      <c r="BP79" s="58"/>
      <c r="BQ79" s="58"/>
      <c r="BR79" s="58"/>
    </row>
    <row r="80" spans="1:70" ht="12.75">
      <c r="A80" s="103"/>
      <c r="B80" s="103"/>
      <c r="C80" s="32"/>
      <c r="D80" s="31"/>
      <c r="E80" s="19"/>
      <c r="F80" s="44"/>
      <c r="G80" s="40"/>
      <c r="H80" s="37" t="s">
        <v>30</v>
      </c>
      <c r="I80" s="73">
        <v>0.3659722222222222</v>
      </c>
      <c r="J80" s="73">
        <v>0.31736111111111115</v>
      </c>
      <c r="K80" s="73">
        <v>0.3159722222222222</v>
      </c>
      <c r="L80" s="73"/>
      <c r="M80" s="73"/>
      <c r="N80" s="73"/>
      <c r="O80" s="73"/>
      <c r="P80" s="131"/>
      <c r="Q80" s="262"/>
      <c r="R80" s="107">
        <v>0.33125</v>
      </c>
      <c r="T80" s="32"/>
      <c r="U80" s="31"/>
      <c r="V80" s="16"/>
      <c r="W80" s="17"/>
      <c r="X80" s="104"/>
      <c r="Y80" s="16"/>
      <c r="Z80" s="17"/>
      <c r="AA80" s="104"/>
      <c r="AB80" s="16"/>
      <c r="AC80" s="17"/>
      <c r="AD80" s="105"/>
      <c r="AE80" s="16"/>
      <c r="AF80" s="26"/>
      <c r="AG80" s="18"/>
      <c r="AH80" s="16"/>
      <c r="AI80" s="17"/>
      <c r="AJ80" s="18"/>
      <c r="AK80" s="16"/>
      <c r="AL80" s="17"/>
      <c r="AM80" s="18"/>
      <c r="AN80" s="16"/>
      <c r="AO80" s="17"/>
      <c r="AP80" s="18"/>
      <c r="AQ80" s="16"/>
      <c r="AR80" s="17"/>
      <c r="AS80" s="18"/>
      <c r="AT80" s="106"/>
      <c r="BM80" s="58"/>
      <c r="BN80" s="58"/>
      <c r="BO80" s="58"/>
      <c r="BP80" s="58"/>
      <c r="BQ80" s="58"/>
      <c r="BR80" s="58"/>
    </row>
    <row r="81" spans="1:70" ht="12.75">
      <c r="A81" s="103"/>
      <c r="B81" s="103"/>
      <c r="C81" s="32"/>
      <c r="D81" s="31"/>
      <c r="E81" s="19"/>
      <c r="F81" s="44"/>
      <c r="G81" s="40"/>
      <c r="H81" s="37" t="s">
        <v>29</v>
      </c>
      <c r="I81" s="71"/>
      <c r="J81" s="71">
        <v>15</v>
      </c>
      <c r="K81" s="71">
        <v>12</v>
      </c>
      <c r="L81" s="71"/>
      <c r="M81" s="71"/>
      <c r="N81" s="71"/>
      <c r="O81" s="71"/>
      <c r="P81" s="132"/>
      <c r="Q81" s="132"/>
      <c r="R81" s="72">
        <f>SUM(J81:P81)</f>
        <v>27</v>
      </c>
      <c r="T81" s="32"/>
      <c r="U81" s="31"/>
      <c r="V81" s="16"/>
      <c r="W81" s="17"/>
      <c r="X81" s="104"/>
      <c r="Y81" s="16"/>
      <c r="Z81" s="17"/>
      <c r="AA81" s="104"/>
      <c r="AB81" s="16"/>
      <c r="AC81" s="17"/>
      <c r="AD81" s="105"/>
      <c r="AE81" s="16"/>
      <c r="AF81" s="26"/>
      <c r="AG81" s="18"/>
      <c r="AH81" s="16"/>
      <c r="AI81" s="17"/>
      <c r="AJ81" s="18"/>
      <c r="AK81" s="16"/>
      <c r="AL81" s="17"/>
      <c r="AM81" s="18"/>
      <c r="AN81" s="16"/>
      <c r="AO81" s="17"/>
      <c r="AP81" s="18"/>
      <c r="AQ81" s="16"/>
      <c r="AR81" s="17"/>
      <c r="AS81" s="18"/>
      <c r="AT81" s="106"/>
      <c r="BM81" s="58"/>
      <c r="BN81" s="58"/>
      <c r="BO81" s="58"/>
      <c r="BP81" s="58"/>
      <c r="BQ81" s="58"/>
      <c r="BR81" s="58"/>
    </row>
    <row r="82" spans="1:70" ht="12.75">
      <c r="A82" s="103"/>
      <c r="B82" s="103"/>
      <c r="C82" s="32"/>
      <c r="D82" s="31"/>
      <c r="E82" s="19"/>
      <c r="F82" s="44"/>
      <c r="G82" s="40"/>
      <c r="H82" s="37" t="s">
        <v>43</v>
      </c>
      <c r="I82" s="71"/>
      <c r="J82" s="71"/>
      <c r="K82" s="71"/>
      <c r="L82" s="71"/>
      <c r="M82" s="71"/>
      <c r="N82" s="71"/>
      <c r="O82" s="71"/>
      <c r="P82" s="132"/>
      <c r="Q82" s="132"/>
      <c r="R82" s="72">
        <f>SUM(I82:P82)</f>
        <v>0</v>
      </c>
      <c r="T82" s="32"/>
      <c r="U82" s="31"/>
      <c r="V82" s="16"/>
      <c r="W82" s="17"/>
      <c r="X82" s="104"/>
      <c r="Y82" s="16"/>
      <c r="Z82" s="17"/>
      <c r="AA82" s="104"/>
      <c r="AB82" s="16"/>
      <c r="AC82" s="17"/>
      <c r="AD82" s="105"/>
      <c r="AE82" s="16"/>
      <c r="AF82" s="26"/>
      <c r="AG82" s="18"/>
      <c r="AH82" s="16"/>
      <c r="AI82" s="17"/>
      <c r="AJ82" s="18"/>
      <c r="AK82" s="16"/>
      <c r="AL82" s="17"/>
      <c r="AM82" s="18"/>
      <c r="AN82" s="16"/>
      <c r="AO82" s="17"/>
      <c r="AP82" s="18"/>
      <c r="AQ82" s="16"/>
      <c r="AR82" s="17"/>
      <c r="AS82" s="18"/>
      <c r="AT82" s="106"/>
      <c r="BM82" s="58"/>
      <c r="BN82" s="58"/>
      <c r="BO82" s="58"/>
      <c r="BP82" s="58"/>
      <c r="BQ82" s="58"/>
      <c r="BR82" s="58"/>
    </row>
    <row r="83" spans="1:70" ht="13.5" thickBot="1">
      <c r="A83" s="103"/>
      <c r="B83" s="103"/>
      <c r="C83" s="32"/>
      <c r="D83" s="31"/>
      <c r="E83" s="19"/>
      <c r="F83" s="45"/>
      <c r="G83" s="46"/>
      <c r="H83" s="47" t="s">
        <v>33</v>
      </c>
      <c r="I83" s="74"/>
      <c r="J83" s="74"/>
      <c r="K83" s="74"/>
      <c r="L83" s="112"/>
      <c r="M83" s="74"/>
      <c r="N83" s="74"/>
      <c r="O83" s="74"/>
      <c r="P83" s="133"/>
      <c r="Q83" s="133"/>
      <c r="R83" s="75">
        <f>SUM(I83:P83)</f>
        <v>0</v>
      </c>
      <c r="T83" s="32"/>
      <c r="U83" s="31"/>
      <c r="V83" s="16"/>
      <c r="W83" s="17"/>
      <c r="X83" s="104"/>
      <c r="Y83" s="16"/>
      <c r="Z83" s="17"/>
      <c r="AA83" s="104"/>
      <c r="AB83" s="16"/>
      <c r="AC83" s="17"/>
      <c r="AD83" s="105"/>
      <c r="AE83" s="16"/>
      <c r="AF83" s="26"/>
      <c r="AG83" s="18"/>
      <c r="AH83" s="16"/>
      <c r="AI83" s="17"/>
      <c r="AJ83" s="18"/>
      <c r="AK83" s="16"/>
      <c r="AL83" s="17"/>
      <c r="AM83" s="18"/>
      <c r="AN83" s="16"/>
      <c r="AO83" s="17"/>
      <c r="AP83" s="18"/>
      <c r="AQ83" s="16"/>
      <c r="AR83" s="17"/>
      <c r="AS83" s="18"/>
      <c r="AT83" s="106"/>
      <c r="BM83" s="58"/>
      <c r="BN83" s="58"/>
      <c r="BO83" s="58"/>
      <c r="BP83" s="58"/>
      <c r="BQ83" s="58"/>
      <c r="BR83" s="58"/>
    </row>
  </sheetData>
  <autoFilter ref="A3:AV83"/>
  <mergeCells count="1">
    <mergeCell ref="AU2:AX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7"/>
  <sheetViews>
    <sheetView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H4" sqref="H4"/>
    </sheetView>
  </sheetViews>
  <sheetFormatPr defaultColWidth="9.00390625" defaultRowHeight="12.75"/>
  <cols>
    <col min="1" max="1" width="3.875" style="10" customWidth="1"/>
    <col min="2" max="2" width="4.875" style="9" customWidth="1"/>
    <col min="3" max="3" width="19.375" style="10" customWidth="1"/>
    <col min="4" max="4" width="10.00390625" style="30" customWidth="1"/>
    <col min="5" max="5" width="9.375" style="21" customWidth="1"/>
    <col min="6" max="6" width="5.625" style="9" customWidth="1"/>
    <col min="7" max="7" width="10.00390625" style="9" customWidth="1"/>
    <col min="8" max="8" width="4.75390625" style="10" customWidth="1"/>
    <col min="9" max="9" width="4.75390625" style="15" customWidth="1"/>
    <col min="10" max="13" width="4.75390625" style="10" customWidth="1"/>
    <col min="14" max="14" width="6.125" style="10" customWidth="1"/>
    <col min="15" max="16" width="6.375" style="10" customWidth="1"/>
    <col min="17" max="17" width="5.75390625" style="10" customWidth="1"/>
    <col min="18" max="18" width="7.25390625" style="9" customWidth="1"/>
    <col min="19" max="19" width="5.375" style="9" customWidth="1"/>
    <col min="20" max="20" width="19.625" style="10" customWidth="1"/>
    <col min="21" max="21" width="8.875" style="9" customWidth="1"/>
    <col min="22" max="22" width="4.25390625" style="9" customWidth="1"/>
    <col min="23" max="23" width="8.625" style="9" customWidth="1"/>
    <col min="24" max="24" width="9.25390625" style="9" customWidth="1"/>
    <col min="25" max="25" width="4.125" style="9" customWidth="1"/>
    <col min="26" max="26" width="8.625" style="9" customWidth="1"/>
    <col min="27" max="27" width="9.625" style="9" customWidth="1"/>
    <col min="28" max="28" width="4.875" style="9" customWidth="1"/>
    <col min="29" max="29" width="8.625" style="9" customWidth="1"/>
    <col min="30" max="30" width="9.75390625" style="21" customWidth="1"/>
    <col min="31" max="31" width="5.00390625" style="24" customWidth="1"/>
    <col min="32" max="32" width="9.00390625" style="9" customWidth="1"/>
    <col min="33" max="33" width="10.375" style="9" customWidth="1"/>
    <col min="34" max="34" width="5.875" style="9" customWidth="1"/>
    <col min="35" max="35" width="10.25390625" style="9" customWidth="1"/>
    <col min="36" max="36" width="10.375" style="9" customWidth="1"/>
    <col min="37" max="37" width="6.125" style="9" customWidth="1"/>
    <col min="38" max="38" width="10.375" style="9" customWidth="1"/>
    <col min="39" max="39" width="11.625" style="9" customWidth="1"/>
    <col min="40" max="40" width="8.00390625" style="9" customWidth="1"/>
    <col min="41" max="41" width="10.75390625" style="9" customWidth="1"/>
    <col min="42" max="42" width="9.125" style="9" customWidth="1"/>
    <col min="43" max="43" width="6.00390625" style="9" customWidth="1"/>
    <col min="44" max="44" width="9.00390625" style="9" customWidth="1"/>
    <col min="45" max="45" width="3.00390625" style="0" hidden="1" customWidth="1"/>
    <col min="46" max="46" width="8.625" style="54" customWidth="1"/>
    <col min="47" max="47" width="6.125" style="54" customWidth="1"/>
    <col min="48" max="48" width="8.25390625" style="108" customWidth="1"/>
    <col min="49" max="49" width="5.625" style="113" customWidth="1"/>
    <col min="50" max="50" width="9.625" style="108" bestFit="1" customWidth="1"/>
    <col min="51" max="63" width="9.125" style="108" customWidth="1"/>
    <col min="64" max="16384" width="9.125" style="10" customWidth="1"/>
  </cols>
  <sheetData>
    <row r="1" spans="1:50" ht="17.25" customHeight="1" thickBot="1">
      <c r="A1" s="2" t="s">
        <v>63</v>
      </c>
      <c r="B1" s="4"/>
      <c r="C1" s="1"/>
      <c r="H1" s="1"/>
      <c r="I1" s="14"/>
      <c r="J1" s="1"/>
      <c r="K1" s="1"/>
      <c r="L1" s="1"/>
      <c r="M1" s="1"/>
      <c r="N1" s="1"/>
      <c r="O1" s="1"/>
      <c r="P1" s="263" t="s">
        <v>148</v>
      </c>
      <c r="Q1" s="1"/>
      <c r="R1" s="4"/>
      <c r="S1" s="4"/>
      <c r="T1" s="1"/>
      <c r="U1" s="4"/>
      <c r="V1" s="4"/>
      <c r="W1" s="8"/>
      <c r="Y1" s="4"/>
      <c r="AX1" s="223" t="s">
        <v>62</v>
      </c>
    </row>
    <row r="2" spans="1:63" s="13" customFormat="1" ht="26.25" customHeight="1" thickBot="1">
      <c r="A2" s="56"/>
      <c r="B2" s="4"/>
      <c r="C2" s="1"/>
      <c r="D2" s="7" t="s">
        <v>7</v>
      </c>
      <c r="E2" s="27"/>
      <c r="F2" s="29" t="s">
        <v>18</v>
      </c>
      <c r="G2" s="12" t="s">
        <v>54</v>
      </c>
      <c r="H2" s="1"/>
      <c r="I2" s="14"/>
      <c r="J2" s="1"/>
      <c r="K2" s="1"/>
      <c r="L2" s="1"/>
      <c r="M2" s="1"/>
      <c r="N2" s="1"/>
      <c r="O2" s="1"/>
      <c r="P2" s="263" t="s">
        <v>146</v>
      </c>
      <c r="Q2" s="1"/>
      <c r="R2" s="4"/>
      <c r="S2" s="4"/>
      <c r="T2" s="1"/>
      <c r="U2" s="3" t="s">
        <v>8</v>
      </c>
      <c r="V2" s="5" t="s">
        <v>18</v>
      </c>
      <c r="W2" s="11" t="s">
        <v>45</v>
      </c>
      <c r="X2" s="3" t="s">
        <v>9</v>
      </c>
      <c r="Y2" s="5" t="s">
        <v>18</v>
      </c>
      <c r="Z2" s="11" t="s">
        <v>46</v>
      </c>
      <c r="AA2" s="3" t="s">
        <v>10</v>
      </c>
      <c r="AB2" s="5" t="s">
        <v>18</v>
      </c>
      <c r="AC2" s="11" t="s">
        <v>47</v>
      </c>
      <c r="AD2" s="22" t="s">
        <v>11</v>
      </c>
      <c r="AE2" s="25" t="s">
        <v>18</v>
      </c>
      <c r="AF2" s="11" t="s">
        <v>48</v>
      </c>
      <c r="AG2" s="3" t="s">
        <v>12</v>
      </c>
      <c r="AH2" s="5" t="s">
        <v>18</v>
      </c>
      <c r="AI2" s="11" t="s">
        <v>49</v>
      </c>
      <c r="AJ2" s="3" t="s">
        <v>13</v>
      </c>
      <c r="AK2" s="5" t="s">
        <v>18</v>
      </c>
      <c r="AL2" s="11" t="s">
        <v>50</v>
      </c>
      <c r="AM2" s="3" t="s">
        <v>14</v>
      </c>
      <c r="AN2" s="5" t="s">
        <v>18</v>
      </c>
      <c r="AO2" s="11" t="s">
        <v>51</v>
      </c>
      <c r="AP2" s="142" t="s">
        <v>6</v>
      </c>
      <c r="AQ2" s="143" t="s">
        <v>18</v>
      </c>
      <c r="AR2" s="144" t="s">
        <v>52</v>
      </c>
      <c r="AT2" s="596" t="s">
        <v>57</v>
      </c>
      <c r="AU2" s="597"/>
      <c r="AV2" s="597"/>
      <c r="AW2" s="597"/>
      <c r="AX2" s="224">
        <v>2009</v>
      </c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</row>
    <row r="3" spans="1:52" ht="33.75" customHeight="1" thickBot="1">
      <c r="A3" s="80" t="s">
        <v>2</v>
      </c>
      <c r="B3" s="81" t="s">
        <v>16</v>
      </c>
      <c r="C3" s="57" t="s">
        <v>39</v>
      </c>
      <c r="D3" s="82" t="s">
        <v>31</v>
      </c>
      <c r="E3" s="28" t="s">
        <v>32</v>
      </c>
      <c r="F3" s="61" t="s">
        <v>20</v>
      </c>
      <c r="G3" s="83" t="s">
        <v>4</v>
      </c>
      <c r="H3" s="57" t="s">
        <v>21</v>
      </c>
      <c r="I3" s="84" t="s">
        <v>22</v>
      </c>
      <c r="J3" s="57" t="s">
        <v>23</v>
      </c>
      <c r="K3" s="57" t="s">
        <v>24</v>
      </c>
      <c r="L3" s="57" t="s">
        <v>25</v>
      </c>
      <c r="M3" s="57" t="s">
        <v>26</v>
      </c>
      <c r="N3" s="85" t="s">
        <v>27</v>
      </c>
      <c r="O3" s="85" t="s">
        <v>35</v>
      </c>
      <c r="P3" s="85" t="s">
        <v>144</v>
      </c>
      <c r="Q3" s="57" t="s">
        <v>5</v>
      </c>
      <c r="R3" s="86" t="s">
        <v>0</v>
      </c>
      <c r="S3" s="227" t="s">
        <v>17</v>
      </c>
      <c r="T3" s="85" t="s">
        <v>1</v>
      </c>
      <c r="U3" s="6" t="s">
        <v>3</v>
      </c>
      <c r="V3" s="87" t="s">
        <v>55</v>
      </c>
      <c r="W3" s="228" t="s">
        <v>4</v>
      </c>
      <c r="X3" s="6" t="s">
        <v>3</v>
      </c>
      <c r="Y3" s="87" t="s">
        <v>55</v>
      </c>
      <c r="Z3" s="228" t="s">
        <v>4</v>
      </c>
      <c r="AA3" s="6" t="s">
        <v>3</v>
      </c>
      <c r="AB3" s="87" t="s">
        <v>55</v>
      </c>
      <c r="AC3" s="228" t="s">
        <v>4</v>
      </c>
      <c r="AD3" s="23" t="s">
        <v>3</v>
      </c>
      <c r="AE3" s="87" t="s">
        <v>55</v>
      </c>
      <c r="AF3" s="228" t="s">
        <v>4</v>
      </c>
      <c r="AG3" s="6" t="s">
        <v>3</v>
      </c>
      <c r="AH3" s="87" t="s">
        <v>55</v>
      </c>
      <c r="AI3" s="229" t="s">
        <v>4</v>
      </c>
      <c r="AJ3" s="6" t="s">
        <v>3</v>
      </c>
      <c r="AK3" s="87" t="s">
        <v>55</v>
      </c>
      <c r="AL3" s="229" t="s">
        <v>4</v>
      </c>
      <c r="AM3" s="6" t="str">
        <f>AJ3</f>
        <v>czas etapu</v>
      </c>
      <c r="AN3" s="87" t="s">
        <v>56</v>
      </c>
      <c r="AO3" s="229" t="s">
        <v>4</v>
      </c>
      <c r="AP3" s="6" t="s">
        <v>3</v>
      </c>
      <c r="AQ3" s="87" t="s">
        <v>55</v>
      </c>
      <c r="AR3" s="228" t="s">
        <v>4</v>
      </c>
      <c r="AS3" s="59" t="s">
        <v>36</v>
      </c>
      <c r="AT3" s="118" t="s">
        <v>41</v>
      </c>
      <c r="AU3" s="119" t="s">
        <v>54</v>
      </c>
      <c r="AV3" s="119" t="s">
        <v>4</v>
      </c>
      <c r="AW3" s="126" t="s">
        <v>42</v>
      </c>
      <c r="AX3" s="222" t="s">
        <v>59</v>
      </c>
      <c r="AY3" s="217" t="s">
        <v>60</v>
      </c>
      <c r="AZ3" s="218" t="s">
        <v>61</v>
      </c>
    </row>
    <row r="4" spans="1:52" ht="11.25" customHeight="1">
      <c r="A4" s="145">
        <v>1</v>
      </c>
      <c r="B4" s="146">
        <v>4</v>
      </c>
      <c r="C4" s="147" t="s">
        <v>114</v>
      </c>
      <c r="D4" s="93">
        <f>U4+X4+AA4+AD4+AG4+AJ4+AM4</f>
        <v>0.02394675925925926</v>
      </c>
      <c r="E4" s="97">
        <f>IF(D5&gt;D4,D5-D4,"")</f>
        <v>0.0050115740740740745</v>
      </c>
      <c r="F4" s="94">
        <f>V4+Y4+AB4+AE4+AH4+AK4+AN4</f>
        <v>9</v>
      </c>
      <c r="G4" s="95">
        <f>D4/F4</f>
        <v>0.0026607510288065845</v>
      </c>
      <c r="H4" s="147">
        <v>1</v>
      </c>
      <c r="I4" s="148">
        <v>2</v>
      </c>
      <c r="J4" s="147">
        <v>1</v>
      </c>
      <c r="K4" s="147"/>
      <c r="L4" s="148"/>
      <c r="M4" s="147"/>
      <c r="N4" s="149"/>
      <c r="O4" s="149"/>
      <c r="P4" s="149" t="s">
        <v>145</v>
      </c>
      <c r="Q4" s="150" t="s">
        <v>58</v>
      </c>
      <c r="R4" s="150">
        <v>1989</v>
      </c>
      <c r="S4" s="137" t="str">
        <f aca="true" t="shared" si="0" ref="S4:S11">IF(Q4="M",AY4,AZ4)</f>
        <v>M20</v>
      </c>
      <c r="T4" s="151" t="s">
        <v>69</v>
      </c>
      <c r="U4" s="152">
        <v>0.008090277777777778</v>
      </c>
      <c r="V4" s="153">
        <v>3</v>
      </c>
      <c r="W4" s="154">
        <f>U4/V4</f>
        <v>0.0026967592592592594</v>
      </c>
      <c r="X4" s="155">
        <v>0.007395833333333334</v>
      </c>
      <c r="Y4" s="153">
        <v>3</v>
      </c>
      <c r="Z4" s="154">
        <f aca="true" t="shared" si="1" ref="Z4:Z9">X4/Y4</f>
        <v>0.002465277777777778</v>
      </c>
      <c r="AA4" s="156">
        <v>0.00846064814814815</v>
      </c>
      <c r="AB4" s="153">
        <v>3</v>
      </c>
      <c r="AC4" s="154">
        <f>AA4/AB4</f>
        <v>0.0028202160493827166</v>
      </c>
      <c r="AD4" s="157"/>
      <c r="AE4" s="153"/>
      <c r="AF4" s="154" t="e">
        <f aca="true" t="shared" si="2" ref="AF4:AF11">AD4/AE4</f>
        <v>#DIV/0!</v>
      </c>
      <c r="AG4" s="156"/>
      <c r="AH4" s="153"/>
      <c r="AI4" s="154" t="e">
        <f aca="true" t="shared" si="3" ref="AI4:AI11">AG4/AH4</f>
        <v>#DIV/0!</v>
      </c>
      <c r="AJ4" s="121"/>
      <c r="AK4" s="153"/>
      <c r="AL4" s="158" t="e">
        <f aca="true" t="shared" si="4" ref="AL4:AL11">AJ4/AK4</f>
        <v>#DIV/0!</v>
      </c>
      <c r="AM4" s="155"/>
      <c r="AN4" s="159"/>
      <c r="AO4" s="154" t="e">
        <f aca="true" t="shared" si="5" ref="AO4:AO11">AM4/AN4</f>
        <v>#DIV/0!</v>
      </c>
      <c r="AP4" s="160"/>
      <c r="AQ4" s="161"/>
      <c r="AR4" s="158" t="e">
        <f aca="true" t="shared" si="6" ref="AR4:AR11">AP4/AQ4</f>
        <v>#DIV/0!</v>
      </c>
      <c r="AS4" s="214">
        <v>1</v>
      </c>
      <c r="AT4" s="162"/>
      <c r="AU4" s="162"/>
      <c r="AV4" s="162"/>
      <c r="AW4" s="162"/>
      <c r="AX4" s="225">
        <f aca="true" t="shared" si="7" ref="AX4:AX11">$AX$2-R4</f>
        <v>20</v>
      </c>
      <c r="AY4" s="220" t="str">
        <f aca="true" t="shared" si="8" ref="AY4:AY11">IF(AND(Q4="M",AX4&lt;=19),"M16",IF(AND(Q4="M",AX4&lt;=29),"M20",IF(AND(Q4="M",AX4&lt;=39),"M30",IF(AND(Q4="M",AX4&lt;=49),"M40",IF(AND(Q4="M",AX4&lt;=59),"M50",IF(AND(Q4="M",AX4&lt;=69),"M60",IF(AND(Q4="M",AX4&lt;=99),"M70")))))))</f>
        <v>M20</v>
      </c>
      <c r="AZ4" s="221" t="b">
        <f aca="true" t="shared" si="9" ref="AZ4:AZ11">IF(AND(Q4="K",AX4&lt;=35),"K16",IF(AND(Q4="K",AX4&lt;=49),"K36",IF(AND(Q4="K",AX4&lt;=99),"K50")))</f>
        <v>0</v>
      </c>
    </row>
    <row r="5" spans="1:52" ht="11.25" customHeight="1">
      <c r="A5" s="163">
        <f aca="true" t="shared" si="10" ref="A5:A18">A4+1</f>
        <v>2</v>
      </c>
      <c r="B5" s="164">
        <v>3</v>
      </c>
      <c r="C5" s="165" t="s">
        <v>111</v>
      </c>
      <c r="D5" s="96">
        <f>U5+X5+AA5+AD5+AG5+AJ5+AM5</f>
        <v>0.028958333333333336</v>
      </c>
      <c r="E5" s="97">
        <f>IF(D6&gt;D5,D6-D5,"")</f>
        <v>0.0050810185185185125</v>
      </c>
      <c r="F5" s="98">
        <f>V5+Y5+AB5+AE5+AH5+AK5+AN5</f>
        <v>9</v>
      </c>
      <c r="G5" s="99">
        <f>D5/F5</f>
        <v>0.003217592592592593</v>
      </c>
      <c r="H5" s="165">
        <v>4</v>
      </c>
      <c r="I5" s="166">
        <v>1</v>
      </c>
      <c r="J5" s="165">
        <v>2</v>
      </c>
      <c r="K5" s="165"/>
      <c r="L5" s="166"/>
      <c r="M5" s="165"/>
      <c r="N5" s="167"/>
      <c r="O5" s="167"/>
      <c r="P5" s="167" t="s">
        <v>145</v>
      </c>
      <c r="Q5" s="168" t="s">
        <v>58</v>
      </c>
      <c r="R5" s="168">
        <v>1974</v>
      </c>
      <c r="S5" s="169" t="str">
        <f t="shared" si="0"/>
        <v>M30</v>
      </c>
      <c r="T5" s="170" t="s">
        <v>69</v>
      </c>
      <c r="U5" s="152">
        <v>0.01324074074074074</v>
      </c>
      <c r="V5" s="171">
        <v>3</v>
      </c>
      <c r="W5" s="158">
        <f>U5/V5</f>
        <v>0.00441358024691358</v>
      </c>
      <c r="X5" s="155">
        <v>0.007256944444444444</v>
      </c>
      <c r="Y5" s="171">
        <v>3</v>
      </c>
      <c r="Z5" s="158">
        <f t="shared" si="1"/>
        <v>0.0024189814814814816</v>
      </c>
      <c r="AA5" s="120">
        <v>0.00846064814814815</v>
      </c>
      <c r="AB5" s="171">
        <v>3</v>
      </c>
      <c r="AC5" s="158">
        <f>AA5/AB5</f>
        <v>0.0028202160493827166</v>
      </c>
      <c r="AD5" s="172"/>
      <c r="AE5" s="171"/>
      <c r="AF5" s="158" t="e">
        <f t="shared" si="2"/>
        <v>#DIV/0!</v>
      </c>
      <c r="AG5" s="120"/>
      <c r="AH5" s="171"/>
      <c r="AI5" s="158" t="e">
        <f t="shared" si="3"/>
        <v>#DIV/0!</v>
      </c>
      <c r="AJ5" s="125"/>
      <c r="AK5" s="171"/>
      <c r="AL5" s="158" t="e">
        <f t="shared" si="4"/>
        <v>#DIV/0!</v>
      </c>
      <c r="AM5" s="155"/>
      <c r="AN5" s="173"/>
      <c r="AO5" s="158" t="e">
        <f t="shared" si="5"/>
        <v>#DIV/0!</v>
      </c>
      <c r="AP5" s="180"/>
      <c r="AQ5" s="174"/>
      <c r="AR5" s="158" t="e">
        <f t="shared" si="6"/>
        <v>#DIV/0!</v>
      </c>
      <c r="AS5" s="214">
        <v>1</v>
      </c>
      <c r="AT5" s="181"/>
      <c r="AU5" s="182"/>
      <c r="AV5" s="181"/>
      <c r="AW5" s="183"/>
      <c r="AX5" s="184">
        <f t="shared" si="7"/>
        <v>35</v>
      </c>
      <c r="AY5" s="178" t="str">
        <f t="shared" si="8"/>
        <v>M30</v>
      </c>
      <c r="AZ5" s="226" t="b">
        <f t="shared" si="9"/>
        <v>0</v>
      </c>
    </row>
    <row r="6" spans="1:52" ht="11.25" customHeight="1">
      <c r="A6" s="450">
        <f t="shared" si="10"/>
        <v>3</v>
      </c>
      <c r="B6" s="179">
        <v>1</v>
      </c>
      <c r="C6" s="135" t="s">
        <v>105</v>
      </c>
      <c r="D6" s="96">
        <f aca="true" t="shared" si="11" ref="D6:D16">U6+X6+AA6+AD6+AG6+AJ6+AM6</f>
        <v>0.03403935185185185</v>
      </c>
      <c r="E6" s="97">
        <f aca="true" t="shared" si="12" ref="E6:E16">IF(D7&gt;D6,D7-D6,"")</f>
      </c>
      <c r="F6" s="98">
        <f aca="true" t="shared" si="13" ref="F6:F16">V6+Y6+AB6+AE6+AH6+AK6+AN6</f>
        <v>9</v>
      </c>
      <c r="G6" s="99">
        <f aca="true" t="shared" si="14" ref="G6:G16">D6/F6</f>
        <v>0.0037821502057613166</v>
      </c>
      <c r="H6" s="165">
        <v>3</v>
      </c>
      <c r="I6" s="134">
        <v>4</v>
      </c>
      <c r="J6" s="238">
        <v>3</v>
      </c>
      <c r="K6" s="135"/>
      <c r="L6" s="134"/>
      <c r="M6" s="135"/>
      <c r="N6" s="136"/>
      <c r="O6" s="136"/>
      <c r="P6" s="167" t="s">
        <v>145</v>
      </c>
      <c r="Q6" s="168" t="s">
        <v>58</v>
      </c>
      <c r="R6" s="137">
        <v>1997</v>
      </c>
      <c r="S6" s="239" t="str">
        <f t="shared" si="0"/>
        <v>M16</v>
      </c>
      <c r="T6" s="139" t="s">
        <v>71</v>
      </c>
      <c r="U6" s="152">
        <v>0.010752314814814814</v>
      </c>
      <c r="V6" s="171">
        <v>3</v>
      </c>
      <c r="W6" s="158">
        <f>U6/V6</f>
        <v>0.0035841049382716044</v>
      </c>
      <c r="X6" s="155">
        <v>0.01087962962962963</v>
      </c>
      <c r="Y6" s="171">
        <v>3</v>
      </c>
      <c r="Z6" s="158">
        <f t="shared" si="1"/>
        <v>0.003626543209876543</v>
      </c>
      <c r="AA6" s="120">
        <v>0.012407407407407409</v>
      </c>
      <c r="AB6" s="171">
        <v>3</v>
      </c>
      <c r="AC6" s="158">
        <f>AA6/AB6</f>
        <v>0.004135802469135803</v>
      </c>
      <c r="AD6" s="172"/>
      <c r="AE6" s="171"/>
      <c r="AF6" s="158" t="e">
        <f t="shared" si="2"/>
        <v>#DIV/0!</v>
      </c>
      <c r="AG6" s="120"/>
      <c r="AH6" s="171"/>
      <c r="AI6" s="158" t="e">
        <f t="shared" si="3"/>
        <v>#DIV/0!</v>
      </c>
      <c r="AJ6" s="121"/>
      <c r="AK6" s="171"/>
      <c r="AL6" s="158" t="e">
        <f t="shared" si="4"/>
        <v>#DIV/0!</v>
      </c>
      <c r="AM6" s="155"/>
      <c r="AN6" s="173"/>
      <c r="AO6" s="158" t="e">
        <f t="shared" si="5"/>
        <v>#DIV/0!</v>
      </c>
      <c r="AP6" s="180"/>
      <c r="AQ6" s="174"/>
      <c r="AR6" s="158" t="e">
        <f t="shared" si="6"/>
        <v>#DIV/0!</v>
      </c>
      <c r="AS6" s="214">
        <v>1</v>
      </c>
      <c r="AT6" s="181"/>
      <c r="AU6" s="182"/>
      <c r="AV6" s="181"/>
      <c r="AW6" s="183"/>
      <c r="AX6" s="184">
        <f t="shared" si="7"/>
        <v>12</v>
      </c>
      <c r="AY6" s="178" t="str">
        <f t="shared" si="8"/>
        <v>M16</v>
      </c>
      <c r="AZ6" s="226" t="b">
        <f t="shared" si="9"/>
        <v>0</v>
      </c>
    </row>
    <row r="7" spans="1:63" s="480" customFormat="1" ht="11.25" customHeight="1">
      <c r="A7" s="451">
        <f t="shared" si="10"/>
        <v>4</v>
      </c>
      <c r="B7" s="453">
        <v>2</v>
      </c>
      <c r="C7" s="454" t="s">
        <v>109</v>
      </c>
      <c r="D7" s="455">
        <f t="shared" si="11"/>
        <v>0.019421296296296298</v>
      </c>
      <c r="E7" s="456">
        <f t="shared" si="12"/>
        <v>0.010277777777777775</v>
      </c>
      <c r="F7" s="457">
        <f t="shared" si="13"/>
        <v>6</v>
      </c>
      <c r="G7" s="458">
        <f t="shared" si="14"/>
        <v>0.003236882716049383</v>
      </c>
      <c r="H7" s="459">
        <v>2</v>
      </c>
      <c r="I7" s="460">
        <v>3</v>
      </c>
      <c r="J7" s="454"/>
      <c r="K7" s="454"/>
      <c r="L7" s="460"/>
      <c r="M7" s="454"/>
      <c r="N7" s="591"/>
      <c r="O7" s="591"/>
      <c r="P7" s="461" t="s">
        <v>145</v>
      </c>
      <c r="Q7" s="462" t="s">
        <v>72</v>
      </c>
      <c r="R7" s="463">
        <v>1990</v>
      </c>
      <c r="S7" s="464" t="str">
        <f t="shared" si="0"/>
        <v>K16</v>
      </c>
      <c r="T7" s="465" t="s">
        <v>69</v>
      </c>
      <c r="U7" s="466">
        <v>0.010138888888888888</v>
      </c>
      <c r="V7" s="467">
        <v>3</v>
      </c>
      <c r="W7" s="468">
        <f>U7/V7</f>
        <v>0.0033796296296296296</v>
      </c>
      <c r="X7" s="469">
        <v>0.009282407407407408</v>
      </c>
      <c r="Y7" s="467">
        <v>3</v>
      </c>
      <c r="Z7" s="468">
        <f t="shared" si="1"/>
        <v>0.003094135802469136</v>
      </c>
      <c r="AA7" s="470"/>
      <c r="AB7" s="467"/>
      <c r="AC7" s="468"/>
      <c r="AD7" s="471"/>
      <c r="AE7" s="467"/>
      <c r="AF7" s="468" t="e">
        <f t="shared" si="2"/>
        <v>#DIV/0!</v>
      </c>
      <c r="AG7" s="470"/>
      <c r="AH7" s="467"/>
      <c r="AI7" s="468" t="e">
        <f t="shared" si="3"/>
        <v>#DIV/0!</v>
      </c>
      <c r="AJ7" s="472"/>
      <c r="AK7" s="467"/>
      <c r="AL7" s="468" t="e">
        <f t="shared" si="4"/>
        <v>#DIV/0!</v>
      </c>
      <c r="AM7" s="469"/>
      <c r="AN7" s="473"/>
      <c r="AO7" s="468" t="e">
        <f t="shared" si="5"/>
        <v>#DIV/0!</v>
      </c>
      <c r="AP7" s="472"/>
      <c r="AQ7" s="474"/>
      <c r="AR7" s="468" t="e">
        <f t="shared" si="6"/>
        <v>#DIV/0!</v>
      </c>
      <c r="AS7" s="214">
        <v>1</v>
      </c>
      <c r="AT7" s="486"/>
      <c r="AU7" s="487"/>
      <c r="AV7" s="486"/>
      <c r="AW7" s="488"/>
      <c r="AX7" s="592">
        <f t="shared" si="7"/>
        <v>19</v>
      </c>
      <c r="AY7" s="593" t="b">
        <f t="shared" si="8"/>
        <v>0</v>
      </c>
      <c r="AZ7" s="594" t="str">
        <f t="shared" si="9"/>
        <v>K16</v>
      </c>
      <c r="BA7" s="477"/>
      <c r="BB7" s="477"/>
      <c r="BC7" s="477"/>
      <c r="BD7" s="477"/>
      <c r="BE7" s="477"/>
      <c r="BF7" s="477"/>
      <c r="BG7" s="477"/>
      <c r="BH7" s="477"/>
      <c r="BI7" s="477"/>
      <c r="BJ7" s="477"/>
      <c r="BK7" s="477"/>
    </row>
    <row r="8" spans="1:52" ht="11.25" customHeight="1">
      <c r="A8" s="163">
        <f t="shared" si="10"/>
        <v>5</v>
      </c>
      <c r="B8" s="179">
        <v>7</v>
      </c>
      <c r="C8" s="135" t="s">
        <v>143</v>
      </c>
      <c r="D8" s="96">
        <f t="shared" si="11"/>
        <v>0.029699074074074072</v>
      </c>
      <c r="E8" s="97">
        <f t="shared" si="12"/>
        <v>0.014305555555555564</v>
      </c>
      <c r="F8" s="98">
        <f t="shared" si="13"/>
        <v>6</v>
      </c>
      <c r="G8" s="99">
        <f t="shared" si="14"/>
        <v>0.004949845679012345</v>
      </c>
      <c r="H8" s="165"/>
      <c r="I8" s="134">
        <v>5</v>
      </c>
      <c r="J8" s="135">
        <v>5</v>
      </c>
      <c r="K8" s="135"/>
      <c r="L8" s="134"/>
      <c r="M8" s="135"/>
      <c r="N8" s="136"/>
      <c r="O8" s="136"/>
      <c r="P8" s="167" t="s">
        <v>145</v>
      </c>
      <c r="Q8" s="168" t="s">
        <v>58</v>
      </c>
      <c r="R8" s="137">
        <v>1951</v>
      </c>
      <c r="S8" s="138" t="str">
        <f t="shared" si="0"/>
        <v>M50</v>
      </c>
      <c r="T8" s="139" t="s">
        <v>87</v>
      </c>
      <c r="U8" s="152"/>
      <c r="V8" s="171"/>
      <c r="W8" s="158"/>
      <c r="X8" s="155">
        <v>0.015057870370370369</v>
      </c>
      <c r="Y8" s="171">
        <v>3</v>
      </c>
      <c r="Z8" s="158">
        <f t="shared" si="1"/>
        <v>0.00501929012345679</v>
      </c>
      <c r="AA8" s="120">
        <v>0.014641203703703703</v>
      </c>
      <c r="AB8" s="171">
        <v>3</v>
      </c>
      <c r="AC8" s="158">
        <f>AA8/AB8</f>
        <v>0.004880401234567901</v>
      </c>
      <c r="AD8" s="172"/>
      <c r="AE8" s="171"/>
      <c r="AF8" s="158" t="e">
        <f t="shared" si="2"/>
        <v>#DIV/0!</v>
      </c>
      <c r="AG8" s="120"/>
      <c r="AH8" s="171"/>
      <c r="AI8" s="158" t="e">
        <f t="shared" si="3"/>
        <v>#DIV/0!</v>
      </c>
      <c r="AJ8" s="121"/>
      <c r="AK8" s="171"/>
      <c r="AL8" s="158" t="e">
        <f t="shared" si="4"/>
        <v>#DIV/0!</v>
      </c>
      <c r="AM8" s="155"/>
      <c r="AN8" s="173"/>
      <c r="AO8" s="158" t="e">
        <f t="shared" si="5"/>
        <v>#DIV/0!</v>
      </c>
      <c r="AP8" s="121"/>
      <c r="AQ8" s="174"/>
      <c r="AR8" s="158" t="e">
        <f t="shared" si="6"/>
        <v>#DIV/0!</v>
      </c>
      <c r="AS8" s="214">
        <v>1</v>
      </c>
      <c r="AT8" s="215"/>
      <c r="AU8" s="215"/>
      <c r="AX8" s="226">
        <f t="shared" si="7"/>
        <v>58</v>
      </c>
      <c r="AY8" s="226" t="str">
        <f t="shared" si="8"/>
        <v>M50</v>
      </c>
      <c r="AZ8" s="226" t="b">
        <f t="shared" si="9"/>
        <v>0</v>
      </c>
    </row>
    <row r="9" spans="1:63" s="480" customFormat="1" ht="11.25" customHeight="1">
      <c r="A9" s="451">
        <f t="shared" si="10"/>
        <v>6</v>
      </c>
      <c r="B9" s="453">
        <v>5</v>
      </c>
      <c r="C9" s="454" t="s">
        <v>134</v>
      </c>
      <c r="D9" s="455">
        <f t="shared" si="11"/>
        <v>0.04400462962962964</v>
      </c>
      <c r="E9" s="456">
        <f t="shared" si="12"/>
      </c>
      <c r="F9" s="457">
        <f t="shared" si="13"/>
        <v>6</v>
      </c>
      <c r="G9" s="458">
        <f t="shared" si="14"/>
        <v>0.007334104938271606</v>
      </c>
      <c r="H9" s="459"/>
      <c r="I9" s="460">
        <v>6</v>
      </c>
      <c r="J9" s="454">
        <v>7</v>
      </c>
      <c r="K9" s="454"/>
      <c r="L9" s="460"/>
      <c r="M9" s="454"/>
      <c r="N9" s="591"/>
      <c r="O9" s="591"/>
      <c r="P9" s="461" t="s">
        <v>147</v>
      </c>
      <c r="Q9" s="462" t="s">
        <v>72</v>
      </c>
      <c r="R9" s="463">
        <v>1999</v>
      </c>
      <c r="S9" s="464" t="str">
        <f t="shared" si="0"/>
        <v>K16</v>
      </c>
      <c r="T9" s="465" t="s">
        <v>135</v>
      </c>
      <c r="U9" s="466"/>
      <c r="V9" s="467"/>
      <c r="W9" s="468"/>
      <c r="X9" s="469">
        <v>0.02200231481481482</v>
      </c>
      <c r="Y9" s="467">
        <v>3</v>
      </c>
      <c r="Z9" s="468">
        <f t="shared" si="1"/>
        <v>0.007334104938271606</v>
      </c>
      <c r="AA9" s="470">
        <v>0.02200231481481482</v>
      </c>
      <c r="AB9" s="467">
        <v>3</v>
      </c>
      <c r="AC9" s="468">
        <f>AA9/AB9</f>
        <v>0.007334104938271606</v>
      </c>
      <c r="AD9" s="471"/>
      <c r="AE9" s="467"/>
      <c r="AF9" s="468" t="e">
        <f t="shared" si="2"/>
        <v>#DIV/0!</v>
      </c>
      <c r="AG9" s="470"/>
      <c r="AH9" s="467"/>
      <c r="AI9" s="468" t="e">
        <f t="shared" si="3"/>
        <v>#DIV/0!</v>
      </c>
      <c r="AJ9" s="472"/>
      <c r="AK9" s="467"/>
      <c r="AL9" s="468" t="e">
        <f t="shared" si="4"/>
        <v>#DIV/0!</v>
      </c>
      <c r="AM9" s="469"/>
      <c r="AN9" s="473"/>
      <c r="AO9" s="468" t="e">
        <f t="shared" si="5"/>
        <v>#DIV/0!</v>
      </c>
      <c r="AP9" s="595"/>
      <c r="AQ9" s="474"/>
      <c r="AR9" s="468" t="e">
        <f t="shared" si="6"/>
        <v>#DIV/0!</v>
      </c>
      <c r="AS9" s="214">
        <v>1</v>
      </c>
      <c r="AT9" s="476"/>
      <c r="AU9" s="476"/>
      <c r="AV9" s="477"/>
      <c r="AW9" s="478"/>
      <c r="AX9" s="592">
        <f t="shared" si="7"/>
        <v>10</v>
      </c>
      <c r="AY9" s="593" t="b">
        <f t="shared" si="8"/>
        <v>0</v>
      </c>
      <c r="AZ9" s="594" t="str">
        <f t="shared" si="9"/>
        <v>K16</v>
      </c>
      <c r="BA9" s="477"/>
      <c r="BB9" s="477"/>
      <c r="BC9" s="477"/>
      <c r="BD9" s="477"/>
      <c r="BE9" s="477"/>
      <c r="BF9" s="477"/>
      <c r="BG9" s="477"/>
      <c r="BH9" s="477"/>
      <c r="BI9" s="477"/>
      <c r="BJ9" s="477"/>
      <c r="BK9" s="477"/>
    </row>
    <row r="10" spans="1:52" ht="11.25" customHeight="1">
      <c r="A10" s="163">
        <f t="shared" si="10"/>
        <v>7</v>
      </c>
      <c r="B10" s="137">
        <v>6</v>
      </c>
      <c r="C10" s="135" t="s">
        <v>178</v>
      </c>
      <c r="D10" s="96">
        <f t="shared" si="11"/>
        <v>0.014398148148148148</v>
      </c>
      <c r="E10" s="97">
        <f t="shared" si="12"/>
        <v>0.002708333333333335</v>
      </c>
      <c r="F10" s="98">
        <f t="shared" si="13"/>
        <v>3</v>
      </c>
      <c r="G10" s="99">
        <f t="shared" si="14"/>
        <v>0.004799382716049383</v>
      </c>
      <c r="H10" s="165"/>
      <c r="I10" s="134"/>
      <c r="J10" s="135">
        <v>4</v>
      </c>
      <c r="K10" s="135"/>
      <c r="L10" s="134"/>
      <c r="M10" s="135"/>
      <c r="N10" s="136"/>
      <c r="O10" s="136"/>
      <c r="P10" s="167" t="s">
        <v>145</v>
      </c>
      <c r="Q10" s="168" t="s">
        <v>58</v>
      </c>
      <c r="R10" s="137">
        <v>1962</v>
      </c>
      <c r="S10" s="138" t="str">
        <f t="shared" si="0"/>
        <v>M40</v>
      </c>
      <c r="T10" s="139" t="s">
        <v>166</v>
      </c>
      <c r="U10" s="152"/>
      <c r="V10" s="171"/>
      <c r="W10" s="158"/>
      <c r="X10" s="155"/>
      <c r="Y10" s="171"/>
      <c r="Z10" s="158"/>
      <c r="AA10" s="120">
        <v>0.014398148148148148</v>
      </c>
      <c r="AB10" s="171">
        <v>3</v>
      </c>
      <c r="AC10" s="158">
        <f>AA10/AB10</f>
        <v>0.004799382716049383</v>
      </c>
      <c r="AD10" s="172"/>
      <c r="AE10" s="171"/>
      <c r="AF10" s="158" t="e">
        <f t="shared" si="2"/>
        <v>#DIV/0!</v>
      </c>
      <c r="AG10" s="120"/>
      <c r="AH10" s="171"/>
      <c r="AI10" s="158" t="e">
        <f t="shared" si="3"/>
        <v>#DIV/0!</v>
      </c>
      <c r="AJ10" s="121"/>
      <c r="AK10" s="171"/>
      <c r="AL10" s="158" t="e">
        <f t="shared" si="4"/>
        <v>#DIV/0!</v>
      </c>
      <c r="AM10" s="155"/>
      <c r="AN10" s="173"/>
      <c r="AO10" s="158" t="e">
        <f t="shared" si="5"/>
        <v>#DIV/0!</v>
      </c>
      <c r="AP10" s="121"/>
      <c r="AQ10" s="174"/>
      <c r="AR10" s="158" t="e">
        <f t="shared" si="6"/>
        <v>#DIV/0!</v>
      </c>
      <c r="AS10" s="214">
        <v>1</v>
      </c>
      <c r="AT10" s="215"/>
      <c r="AU10" s="215"/>
      <c r="AX10" s="226">
        <f t="shared" si="7"/>
        <v>47</v>
      </c>
      <c r="AY10" s="226" t="str">
        <f t="shared" si="8"/>
        <v>M40</v>
      </c>
      <c r="AZ10" s="226" t="b">
        <f t="shared" si="9"/>
        <v>0</v>
      </c>
    </row>
    <row r="11" spans="1:63" s="480" customFormat="1" ht="11.25" customHeight="1">
      <c r="A11" s="451">
        <f t="shared" si="10"/>
        <v>8</v>
      </c>
      <c r="B11" s="463">
        <v>65</v>
      </c>
      <c r="C11" s="454" t="s">
        <v>174</v>
      </c>
      <c r="D11" s="455">
        <f t="shared" si="11"/>
        <v>0.017106481481481483</v>
      </c>
      <c r="E11" s="456">
        <f t="shared" si="12"/>
      </c>
      <c r="F11" s="457">
        <f t="shared" si="13"/>
        <v>3</v>
      </c>
      <c r="G11" s="458">
        <f t="shared" si="14"/>
        <v>0.005702160493827161</v>
      </c>
      <c r="H11" s="459"/>
      <c r="I11" s="460"/>
      <c r="J11" s="454">
        <v>6</v>
      </c>
      <c r="K11" s="454"/>
      <c r="L11" s="460"/>
      <c r="M11" s="454"/>
      <c r="N11" s="591"/>
      <c r="O11" s="591"/>
      <c r="P11" s="461" t="s">
        <v>145</v>
      </c>
      <c r="Q11" s="462" t="s">
        <v>72</v>
      </c>
      <c r="R11" s="463">
        <v>1988</v>
      </c>
      <c r="S11" s="464" t="str">
        <f t="shared" si="0"/>
        <v>K16</v>
      </c>
      <c r="T11" s="465" t="s">
        <v>175</v>
      </c>
      <c r="U11" s="466"/>
      <c r="V11" s="467"/>
      <c r="W11" s="468"/>
      <c r="X11" s="469"/>
      <c r="Y11" s="467"/>
      <c r="Z11" s="468"/>
      <c r="AA11" s="470">
        <v>0.017106481481481483</v>
      </c>
      <c r="AB11" s="467">
        <v>3</v>
      </c>
      <c r="AC11" s="468">
        <f>AA11/AB11</f>
        <v>0.005702160493827161</v>
      </c>
      <c r="AD11" s="471"/>
      <c r="AE11" s="467"/>
      <c r="AF11" s="468" t="e">
        <f t="shared" si="2"/>
        <v>#DIV/0!</v>
      </c>
      <c r="AG11" s="470"/>
      <c r="AH11" s="467"/>
      <c r="AI11" s="468" t="e">
        <f t="shared" si="3"/>
        <v>#DIV/0!</v>
      </c>
      <c r="AJ11" s="472"/>
      <c r="AK11" s="467"/>
      <c r="AL11" s="468" t="e">
        <f t="shared" si="4"/>
        <v>#DIV/0!</v>
      </c>
      <c r="AM11" s="469"/>
      <c r="AN11" s="473"/>
      <c r="AO11" s="468" t="e">
        <f t="shared" si="5"/>
        <v>#DIV/0!</v>
      </c>
      <c r="AP11" s="472"/>
      <c r="AQ11" s="474"/>
      <c r="AR11" s="468" t="e">
        <f t="shared" si="6"/>
        <v>#DIV/0!</v>
      </c>
      <c r="AS11" s="214">
        <v>1</v>
      </c>
      <c r="AT11" s="476"/>
      <c r="AU11" s="476"/>
      <c r="AV11" s="477"/>
      <c r="AW11" s="478"/>
      <c r="AX11" s="592">
        <f t="shared" si="7"/>
        <v>21</v>
      </c>
      <c r="AY11" s="593" t="b">
        <f t="shared" si="8"/>
        <v>0</v>
      </c>
      <c r="AZ11" s="594" t="str">
        <f t="shared" si="9"/>
        <v>K16</v>
      </c>
      <c r="BA11" s="477"/>
      <c r="BB11" s="477"/>
      <c r="BC11" s="477"/>
      <c r="BD11" s="477"/>
      <c r="BE11" s="477"/>
      <c r="BF11" s="477"/>
      <c r="BG11" s="477"/>
      <c r="BH11" s="477"/>
      <c r="BI11" s="477"/>
      <c r="BJ11" s="477"/>
      <c r="BK11" s="477"/>
    </row>
    <row r="12" spans="1:52" ht="11.25" customHeight="1">
      <c r="A12" s="163">
        <f t="shared" si="10"/>
        <v>9</v>
      </c>
      <c r="B12" s="179"/>
      <c r="C12" s="135"/>
      <c r="D12" s="96">
        <f t="shared" si="11"/>
        <v>0</v>
      </c>
      <c r="E12" s="97">
        <f t="shared" si="12"/>
      </c>
      <c r="F12" s="98">
        <f t="shared" si="13"/>
        <v>0</v>
      </c>
      <c r="G12" s="99" t="e">
        <f t="shared" si="14"/>
        <v>#DIV/0!</v>
      </c>
      <c r="H12" s="165"/>
      <c r="I12" s="134"/>
      <c r="J12" s="135"/>
      <c r="K12" s="135"/>
      <c r="L12" s="134"/>
      <c r="M12" s="135"/>
      <c r="N12" s="136"/>
      <c r="O12" s="136"/>
      <c r="P12" s="167"/>
      <c r="Q12" s="168"/>
      <c r="R12" s="137"/>
      <c r="S12" s="138" t="b">
        <f aca="true" t="shared" si="15" ref="S12:S18">IF(Q12="M",AY12,AZ12)</f>
        <v>0</v>
      </c>
      <c r="T12" s="139"/>
      <c r="U12" s="152"/>
      <c r="V12" s="171"/>
      <c r="W12" s="158"/>
      <c r="X12" s="155"/>
      <c r="Y12" s="171"/>
      <c r="Z12" s="158"/>
      <c r="AA12" s="120"/>
      <c r="AB12" s="171"/>
      <c r="AC12" s="158"/>
      <c r="AD12" s="172"/>
      <c r="AE12" s="171"/>
      <c r="AF12" s="158" t="e">
        <f aca="true" t="shared" si="16" ref="AF12:AF19">AD12/AE12</f>
        <v>#DIV/0!</v>
      </c>
      <c r="AG12" s="120"/>
      <c r="AH12" s="171"/>
      <c r="AI12" s="158" t="e">
        <f aca="true" t="shared" si="17" ref="AI12:AI19">AG12/AH12</f>
        <v>#DIV/0!</v>
      </c>
      <c r="AJ12" s="121"/>
      <c r="AK12" s="171"/>
      <c r="AL12" s="158" t="e">
        <f aca="true" t="shared" si="18" ref="AL12:AL19">AJ12/AK12</f>
        <v>#DIV/0!</v>
      </c>
      <c r="AM12" s="155"/>
      <c r="AN12" s="173"/>
      <c r="AO12" s="158" t="e">
        <f aca="true" t="shared" si="19" ref="AO12:AO19">AM12/AN12</f>
        <v>#DIV/0!</v>
      </c>
      <c r="AP12" s="121"/>
      <c r="AQ12" s="174"/>
      <c r="AR12" s="158" t="e">
        <f aca="true" t="shared" si="20" ref="AR12:AR19">AP12/AQ12</f>
        <v>#DIV/0!</v>
      </c>
      <c r="AS12" s="214">
        <v>1</v>
      </c>
      <c r="AT12" s="175"/>
      <c r="AU12" s="176"/>
      <c r="AV12" s="175"/>
      <c r="AW12" s="177"/>
      <c r="AX12" s="226">
        <f aca="true" t="shared" si="21" ref="AX12:AX18">$AX$2-R12</f>
        <v>2009</v>
      </c>
      <c r="AY12" s="226" t="b">
        <f aca="true" t="shared" si="22" ref="AY12:AY18">IF(AND(Q12="M",AX12&lt;=19),"M16",IF(AND(Q12="M",AX12&lt;=29),"M20",IF(AND(Q12="M",AX12&lt;=39),"M30",IF(AND(Q12="M",AX12&lt;=49),"M40",IF(AND(Q12="M",AX12&lt;=59),"M50",IF(AND(Q12="M",AX12&lt;=69),"M60",IF(AND(Q12="M",AX12&lt;=99),"M70")))))))</f>
        <v>0</v>
      </c>
      <c r="AZ12" s="226" t="b">
        <f aca="true" t="shared" si="23" ref="AZ12:AZ18">IF(AND(Q12="K",AX12&lt;=35),"K16",IF(AND(Q12="K",AX12&lt;=49),"K36",IF(AND(Q12="K",AX12&lt;=99),"K50")))</f>
        <v>0</v>
      </c>
    </row>
    <row r="13" spans="1:52" ht="11.25" customHeight="1">
      <c r="A13" s="163">
        <f t="shared" si="10"/>
        <v>10</v>
      </c>
      <c r="B13" s="179"/>
      <c r="C13" s="135"/>
      <c r="D13" s="96">
        <f t="shared" si="11"/>
        <v>0</v>
      </c>
      <c r="E13" s="97">
        <f t="shared" si="12"/>
      </c>
      <c r="F13" s="98">
        <f t="shared" si="13"/>
        <v>0</v>
      </c>
      <c r="G13" s="99" t="e">
        <f t="shared" si="14"/>
        <v>#DIV/0!</v>
      </c>
      <c r="H13" s="165"/>
      <c r="I13" s="134"/>
      <c r="J13" s="135"/>
      <c r="K13" s="135"/>
      <c r="L13" s="134"/>
      <c r="M13" s="135"/>
      <c r="N13" s="136"/>
      <c r="O13" s="136"/>
      <c r="P13" s="167"/>
      <c r="Q13" s="168"/>
      <c r="R13" s="137"/>
      <c r="S13" s="138" t="b">
        <f t="shared" si="15"/>
        <v>0</v>
      </c>
      <c r="T13" s="139"/>
      <c r="U13" s="152"/>
      <c r="V13" s="171"/>
      <c r="W13" s="158"/>
      <c r="X13" s="155"/>
      <c r="Y13" s="171"/>
      <c r="Z13" s="158"/>
      <c r="AA13" s="120"/>
      <c r="AB13" s="171"/>
      <c r="AC13" s="158"/>
      <c r="AD13" s="172"/>
      <c r="AE13" s="171"/>
      <c r="AF13" s="158" t="e">
        <f t="shared" si="16"/>
        <v>#DIV/0!</v>
      </c>
      <c r="AG13" s="120"/>
      <c r="AH13" s="171"/>
      <c r="AI13" s="158" t="e">
        <f t="shared" si="17"/>
        <v>#DIV/0!</v>
      </c>
      <c r="AJ13" s="121"/>
      <c r="AK13" s="171"/>
      <c r="AL13" s="158" t="e">
        <f t="shared" si="18"/>
        <v>#DIV/0!</v>
      </c>
      <c r="AM13" s="155"/>
      <c r="AN13" s="173"/>
      <c r="AO13" s="158" t="e">
        <f t="shared" si="19"/>
        <v>#DIV/0!</v>
      </c>
      <c r="AP13" s="185"/>
      <c r="AQ13" s="174"/>
      <c r="AR13" s="158" t="e">
        <f t="shared" si="20"/>
        <v>#DIV/0!</v>
      </c>
      <c r="AS13" s="214">
        <v>1</v>
      </c>
      <c r="AT13" s="181"/>
      <c r="AU13" s="182"/>
      <c r="AV13" s="181"/>
      <c r="AW13" s="183"/>
      <c r="AX13" s="226">
        <f t="shared" si="21"/>
        <v>2009</v>
      </c>
      <c r="AY13" s="226" t="b">
        <f t="shared" si="22"/>
        <v>0</v>
      </c>
      <c r="AZ13" s="226" t="b">
        <f t="shared" si="23"/>
        <v>0</v>
      </c>
    </row>
    <row r="14" spans="1:52" ht="11.25" customHeight="1">
      <c r="A14" s="163">
        <f t="shared" si="10"/>
        <v>11</v>
      </c>
      <c r="B14" s="179"/>
      <c r="C14" s="135"/>
      <c r="D14" s="96">
        <f t="shared" si="11"/>
        <v>0</v>
      </c>
      <c r="E14" s="97">
        <f t="shared" si="12"/>
      </c>
      <c r="F14" s="98">
        <f t="shared" si="13"/>
        <v>0</v>
      </c>
      <c r="G14" s="99" t="e">
        <f t="shared" si="14"/>
        <v>#DIV/0!</v>
      </c>
      <c r="H14" s="165"/>
      <c r="I14" s="134"/>
      <c r="J14" s="135"/>
      <c r="K14" s="135"/>
      <c r="L14" s="134"/>
      <c r="M14" s="135"/>
      <c r="N14" s="136"/>
      <c r="O14" s="136"/>
      <c r="P14" s="167"/>
      <c r="Q14" s="168"/>
      <c r="R14" s="137"/>
      <c r="S14" s="138" t="b">
        <f t="shared" si="15"/>
        <v>0</v>
      </c>
      <c r="T14" s="139"/>
      <c r="U14" s="152"/>
      <c r="V14" s="171"/>
      <c r="W14" s="158"/>
      <c r="X14" s="155"/>
      <c r="Y14" s="171"/>
      <c r="Z14" s="158"/>
      <c r="AA14" s="120"/>
      <c r="AB14" s="171"/>
      <c r="AC14" s="158"/>
      <c r="AD14" s="172"/>
      <c r="AE14" s="171"/>
      <c r="AF14" s="158" t="e">
        <f t="shared" si="16"/>
        <v>#DIV/0!</v>
      </c>
      <c r="AG14" s="120"/>
      <c r="AH14" s="171"/>
      <c r="AI14" s="158" t="e">
        <f t="shared" si="17"/>
        <v>#DIV/0!</v>
      </c>
      <c r="AJ14" s="121"/>
      <c r="AK14" s="171"/>
      <c r="AL14" s="158" t="e">
        <f t="shared" si="18"/>
        <v>#DIV/0!</v>
      </c>
      <c r="AM14" s="155"/>
      <c r="AN14" s="173"/>
      <c r="AO14" s="158" t="e">
        <f t="shared" si="19"/>
        <v>#DIV/0!</v>
      </c>
      <c r="AP14" s="122"/>
      <c r="AQ14" s="174"/>
      <c r="AR14" s="158" t="e">
        <f t="shared" si="20"/>
        <v>#DIV/0!</v>
      </c>
      <c r="AS14" s="214">
        <v>1</v>
      </c>
      <c r="AT14" s="181"/>
      <c r="AU14" s="182"/>
      <c r="AV14" s="181"/>
      <c r="AW14" s="183"/>
      <c r="AX14" s="184">
        <f t="shared" si="21"/>
        <v>2009</v>
      </c>
      <c r="AY14" s="178" t="b">
        <f t="shared" si="22"/>
        <v>0</v>
      </c>
      <c r="AZ14" s="226" t="b">
        <f t="shared" si="23"/>
        <v>0</v>
      </c>
    </row>
    <row r="15" spans="1:52" ht="11.25" customHeight="1">
      <c r="A15" s="163">
        <f t="shared" si="10"/>
        <v>12</v>
      </c>
      <c r="B15" s="179"/>
      <c r="C15" s="135"/>
      <c r="D15" s="96">
        <f t="shared" si="11"/>
        <v>0</v>
      </c>
      <c r="E15" s="97">
        <f t="shared" si="12"/>
      </c>
      <c r="F15" s="98">
        <f t="shared" si="13"/>
        <v>0</v>
      </c>
      <c r="G15" s="99" t="e">
        <f t="shared" si="14"/>
        <v>#DIV/0!</v>
      </c>
      <c r="H15" s="165"/>
      <c r="I15" s="134"/>
      <c r="J15" s="135"/>
      <c r="K15" s="135"/>
      <c r="L15" s="134"/>
      <c r="M15" s="135"/>
      <c r="N15" s="136"/>
      <c r="O15" s="136"/>
      <c r="P15" s="167"/>
      <c r="Q15" s="168"/>
      <c r="R15" s="137"/>
      <c r="S15" s="138" t="b">
        <f t="shared" si="15"/>
        <v>0</v>
      </c>
      <c r="T15" s="139"/>
      <c r="U15" s="152"/>
      <c r="V15" s="171"/>
      <c r="W15" s="158"/>
      <c r="X15" s="155"/>
      <c r="Y15" s="171"/>
      <c r="Z15" s="158"/>
      <c r="AA15" s="120"/>
      <c r="AB15" s="171"/>
      <c r="AC15" s="158"/>
      <c r="AD15" s="172"/>
      <c r="AE15" s="171"/>
      <c r="AF15" s="158" t="e">
        <f t="shared" si="16"/>
        <v>#DIV/0!</v>
      </c>
      <c r="AG15" s="120"/>
      <c r="AH15" s="171"/>
      <c r="AI15" s="158" t="e">
        <f t="shared" si="17"/>
        <v>#DIV/0!</v>
      </c>
      <c r="AJ15" s="122"/>
      <c r="AK15" s="171"/>
      <c r="AL15" s="158" t="e">
        <f t="shared" si="18"/>
        <v>#DIV/0!</v>
      </c>
      <c r="AM15" s="155"/>
      <c r="AN15" s="173"/>
      <c r="AO15" s="158" t="e">
        <f t="shared" si="19"/>
        <v>#DIV/0!</v>
      </c>
      <c r="AP15" s="121"/>
      <c r="AQ15" s="174"/>
      <c r="AR15" s="158" t="e">
        <f t="shared" si="20"/>
        <v>#DIV/0!</v>
      </c>
      <c r="AS15" s="214">
        <v>1</v>
      </c>
      <c r="AT15" s="175"/>
      <c r="AU15" s="176"/>
      <c r="AV15" s="175"/>
      <c r="AW15" s="177"/>
      <c r="AX15" s="184">
        <f t="shared" si="21"/>
        <v>2009</v>
      </c>
      <c r="AY15" s="178" t="b">
        <f t="shared" si="22"/>
        <v>0</v>
      </c>
      <c r="AZ15" s="226" t="b">
        <f t="shared" si="23"/>
        <v>0</v>
      </c>
    </row>
    <row r="16" spans="1:52" ht="11.25" customHeight="1">
      <c r="A16" s="163">
        <f t="shared" si="10"/>
        <v>13</v>
      </c>
      <c r="B16" s="179"/>
      <c r="C16" s="135"/>
      <c r="D16" s="96">
        <f t="shared" si="11"/>
        <v>0</v>
      </c>
      <c r="E16" s="97">
        <f t="shared" si="12"/>
      </c>
      <c r="F16" s="98">
        <f t="shared" si="13"/>
        <v>0</v>
      </c>
      <c r="G16" s="99" t="e">
        <f t="shared" si="14"/>
        <v>#DIV/0!</v>
      </c>
      <c r="H16" s="165"/>
      <c r="I16" s="134"/>
      <c r="J16" s="135"/>
      <c r="K16" s="135"/>
      <c r="L16" s="134"/>
      <c r="M16" s="135"/>
      <c r="N16" s="136"/>
      <c r="O16" s="136"/>
      <c r="P16" s="167"/>
      <c r="Q16" s="168"/>
      <c r="R16" s="137"/>
      <c r="S16" s="138" t="b">
        <f t="shared" si="15"/>
        <v>0</v>
      </c>
      <c r="T16" s="139"/>
      <c r="U16" s="152"/>
      <c r="V16" s="171"/>
      <c r="W16" s="158"/>
      <c r="X16" s="155"/>
      <c r="Y16" s="171"/>
      <c r="Z16" s="158"/>
      <c r="AA16" s="120"/>
      <c r="AB16" s="171"/>
      <c r="AC16" s="158"/>
      <c r="AD16" s="172"/>
      <c r="AE16" s="171"/>
      <c r="AF16" s="158" t="e">
        <f t="shared" si="16"/>
        <v>#DIV/0!</v>
      </c>
      <c r="AG16" s="120"/>
      <c r="AH16" s="171"/>
      <c r="AI16" s="158" t="e">
        <f t="shared" si="17"/>
        <v>#DIV/0!</v>
      </c>
      <c r="AJ16" s="121"/>
      <c r="AK16" s="171"/>
      <c r="AL16" s="158" t="e">
        <f t="shared" si="18"/>
        <v>#DIV/0!</v>
      </c>
      <c r="AM16" s="155"/>
      <c r="AN16" s="173"/>
      <c r="AO16" s="158" t="e">
        <f t="shared" si="19"/>
        <v>#DIV/0!</v>
      </c>
      <c r="AP16" s="121"/>
      <c r="AQ16" s="174"/>
      <c r="AR16" s="158" t="e">
        <f t="shared" si="20"/>
        <v>#DIV/0!</v>
      </c>
      <c r="AS16" s="214">
        <v>1</v>
      </c>
      <c r="AT16" s="175"/>
      <c r="AU16" s="176"/>
      <c r="AV16" s="175"/>
      <c r="AW16" s="177"/>
      <c r="AX16" s="184">
        <f t="shared" si="21"/>
        <v>2009</v>
      </c>
      <c r="AY16" s="178" t="b">
        <f t="shared" si="22"/>
        <v>0</v>
      </c>
      <c r="AZ16" s="226" t="b">
        <f t="shared" si="23"/>
        <v>0</v>
      </c>
    </row>
    <row r="17" spans="1:52" ht="11.25" customHeight="1">
      <c r="A17" s="163">
        <f t="shared" si="10"/>
        <v>14</v>
      </c>
      <c r="B17" s="179"/>
      <c r="C17" s="135"/>
      <c r="D17" s="96">
        <f>U17+X17+AA17+AD17+AG17+AJ17+AM17</f>
        <v>0</v>
      </c>
      <c r="E17" s="97">
        <f>IF(D18&gt;D17,D18-D17,"")</f>
      </c>
      <c r="F17" s="98">
        <f>V17+Y17+AB17+AE17+AH17+AK17+AN17</f>
        <v>0</v>
      </c>
      <c r="G17" s="99" t="e">
        <f>D17/F17</f>
        <v>#DIV/0!</v>
      </c>
      <c r="H17" s="165"/>
      <c r="I17" s="134"/>
      <c r="J17" s="135"/>
      <c r="K17" s="135"/>
      <c r="L17" s="134"/>
      <c r="M17" s="135"/>
      <c r="N17" s="136"/>
      <c r="O17" s="136"/>
      <c r="P17" s="167"/>
      <c r="Q17" s="168"/>
      <c r="R17" s="137"/>
      <c r="S17" s="138" t="b">
        <f t="shared" si="15"/>
        <v>0</v>
      </c>
      <c r="T17" s="139"/>
      <c r="U17" s="152"/>
      <c r="V17" s="171"/>
      <c r="W17" s="158"/>
      <c r="X17" s="155"/>
      <c r="Y17" s="171"/>
      <c r="Z17" s="158"/>
      <c r="AA17" s="120"/>
      <c r="AB17" s="171"/>
      <c r="AC17" s="158"/>
      <c r="AD17" s="172"/>
      <c r="AE17" s="171"/>
      <c r="AF17" s="158" t="e">
        <f t="shared" si="16"/>
        <v>#DIV/0!</v>
      </c>
      <c r="AG17" s="120"/>
      <c r="AH17" s="171"/>
      <c r="AI17" s="158" t="e">
        <f t="shared" si="17"/>
        <v>#DIV/0!</v>
      </c>
      <c r="AJ17" s="121"/>
      <c r="AK17" s="171"/>
      <c r="AL17" s="158" t="e">
        <f t="shared" si="18"/>
        <v>#DIV/0!</v>
      </c>
      <c r="AM17" s="155"/>
      <c r="AN17" s="173"/>
      <c r="AO17" s="158" t="e">
        <f t="shared" si="19"/>
        <v>#DIV/0!</v>
      </c>
      <c r="AP17" s="124"/>
      <c r="AQ17" s="174"/>
      <c r="AR17" s="158" t="e">
        <f t="shared" si="20"/>
        <v>#DIV/0!</v>
      </c>
      <c r="AS17" s="214">
        <v>1</v>
      </c>
      <c r="AT17" s="215"/>
      <c r="AU17" s="215"/>
      <c r="AX17" s="184">
        <f t="shared" si="21"/>
        <v>2009</v>
      </c>
      <c r="AY17" s="178" t="b">
        <f t="shared" si="22"/>
        <v>0</v>
      </c>
      <c r="AZ17" s="226" t="b">
        <f t="shared" si="23"/>
        <v>0</v>
      </c>
    </row>
    <row r="18" spans="1:52" ht="11.25" customHeight="1" thickBot="1">
      <c r="A18" s="163">
        <f t="shared" si="10"/>
        <v>15</v>
      </c>
      <c r="B18" s="193"/>
      <c r="C18" s="194"/>
      <c r="D18" s="195">
        <f>U18+X18+AA18+AD18+AG18+AJ18+AM18</f>
        <v>0</v>
      </c>
      <c r="E18" s="196"/>
      <c r="F18" s="100">
        <f>V18+Y18+AB18+AE18+AH18+AK18+AN18</f>
        <v>0</v>
      </c>
      <c r="G18" s="101" t="e">
        <f>D18/F18</f>
        <v>#DIV/0!</v>
      </c>
      <c r="H18" s="194"/>
      <c r="I18" s="197"/>
      <c r="J18" s="194"/>
      <c r="K18" s="194"/>
      <c r="L18" s="197"/>
      <c r="M18" s="194"/>
      <c r="N18" s="198"/>
      <c r="O18" s="199"/>
      <c r="P18" s="194"/>
      <c r="Q18" s="200"/>
      <c r="R18" s="200"/>
      <c r="S18" s="201" t="b">
        <f t="shared" si="15"/>
        <v>0</v>
      </c>
      <c r="T18" s="202"/>
      <c r="U18" s="203"/>
      <c r="V18" s="204"/>
      <c r="W18" s="205"/>
      <c r="X18" s="206"/>
      <c r="Y18" s="204"/>
      <c r="Z18" s="205"/>
      <c r="AA18" s="102"/>
      <c r="AB18" s="204"/>
      <c r="AC18" s="205"/>
      <c r="AD18" s="207"/>
      <c r="AE18" s="204"/>
      <c r="AF18" s="205" t="e">
        <f t="shared" si="16"/>
        <v>#DIV/0!</v>
      </c>
      <c r="AG18" s="102"/>
      <c r="AH18" s="204"/>
      <c r="AI18" s="205" t="e">
        <f t="shared" si="17"/>
        <v>#DIV/0!</v>
      </c>
      <c r="AJ18" s="208"/>
      <c r="AK18" s="204"/>
      <c r="AL18" s="205" t="e">
        <f t="shared" si="18"/>
        <v>#DIV/0!</v>
      </c>
      <c r="AM18" s="209"/>
      <c r="AN18" s="210"/>
      <c r="AO18" s="211" t="e">
        <f t="shared" si="19"/>
        <v>#DIV/0!</v>
      </c>
      <c r="AP18" s="212"/>
      <c r="AQ18" s="213"/>
      <c r="AR18" s="158" t="e">
        <f t="shared" si="20"/>
        <v>#DIV/0!</v>
      </c>
      <c r="AS18" s="216">
        <v>1</v>
      </c>
      <c r="AT18" s="108"/>
      <c r="AU18" s="108"/>
      <c r="AX18" s="184">
        <f t="shared" si="21"/>
        <v>2009</v>
      </c>
      <c r="AY18" s="178" t="b">
        <f t="shared" si="22"/>
        <v>0</v>
      </c>
      <c r="AZ18" s="226" t="b">
        <f t="shared" si="23"/>
        <v>0</v>
      </c>
    </row>
    <row r="19" spans="1:69" ht="13.5" thickBot="1">
      <c r="A19" s="90" t="s">
        <v>38</v>
      </c>
      <c r="B19" s="91"/>
      <c r="C19" s="92"/>
      <c r="D19" s="48">
        <f>SUM(D4:D18)</f>
        <v>0.21157407407407408</v>
      </c>
      <c r="E19" s="49"/>
      <c r="F19" s="50">
        <f>SUM(F4:F18)</f>
        <v>51</v>
      </c>
      <c r="G19" s="51">
        <f>D19/F19</f>
        <v>0.004148511256354394</v>
      </c>
      <c r="H19" s="33"/>
      <c r="I19" s="34"/>
      <c r="J19" s="33"/>
      <c r="K19" s="33"/>
      <c r="L19" s="33"/>
      <c r="M19" s="33"/>
      <c r="N19" s="35"/>
      <c r="O19" s="31"/>
      <c r="P19" s="31"/>
      <c r="Q19" s="31"/>
      <c r="R19" s="32"/>
      <c r="S19" s="32"/>
      <c r="T19" s="31"/>
      <c r="U19" s="62">
        <f>SUM(U4:U18)</f>
        <v>0.04222222222222222</v>
      </c>
      <c r="V19" s="63">
        <f>SUM(V4:V18)</f>
        <v>12</v>
      </c>
      <c r="W19" s="76">
        <f>U19/V19</f>
        <v>0.003518518518518518</v>
      </c>
      <c r="X19" s="62">
        <f>SUM(X4:X18)</f>
        <v>0.071875</v>
      </c>
      <c r="Y19" s="63">
        <f>SUM(Y4:Y18)</f>
        <v>18</v>
      </c>
      <c r="Z19" s="76">
        <f>X19/Y19</f>
        <v>0.003993055555555555</v>
      </c>
      <c r="AA19" s="77">
        <f>SUM(AA4:AA18)</f>
        <v>0.09747685185185186</v>
      </c>
      <c r="AB19" s="63">
        <f>SUM(AB4:AB18)</f>
        <v>21</v>
      </c>
      <c r="AC19" s="79">
        <f>AA19/AB19</f>
        <v>0.0046417548500881835</v>
      </c>
      <c r="AD19" s="65">
        <f>SUM(AD4:AD18)</f>
        <v>0</v>
      </c>
      <c r="AE19" s="66">
        <f>SUM(AE4:AE18)</f>
        <v>0</v>
      </c>
      <c r="AF19" s="64" t="e">
        <f t="shared" si="16"/>
        <v>#DIV/0!</v>
      </c>
      <c r="AG19" s="65">
        <f>SUM(AG4:AG18)</f>
        <v>0</v>
      </c>
      <c r="AH19" s="63">
        <f>SUM(AH4:AH18)</f>
        <v>0</v>
      </c>
      <c r="AI19" s="64" t="e">
        <f t="shared" si="17"/>
        <v>#DIV/0!</v>
      </c>
      <c r="AJ19" s="65">
        <f>SUM(AJ4:AJ18)</f>
        <v>0</v>
      </c>
      <c r="AK19" s="63">
        <f>SUM(AK4:AK18)</f>
        <v>0</v>
      </c>
      <c r="AL19" s="64" t="e">
        <f t="shared" si="18"/>
        <v>#DIV/0!</v>
      </c>
      <c r="AM19" s="65">
        <f>SUM(AM4:AM18)</f>
        <v>0</v>
      </c>
      <c r="AN19" s="116">
        <f>SUM(AN4:AN18)</f>
        <v>0</v>
      </c>
      <c r="AO19" s="64" t="e">
        <f t="shared" si="19"/>
        <v>#DIV/0!</v>
      </c>
      <c r="AP19" s="65">
        <f>SUM(AP4:AP18)</f>
        <v>0</v>
      </c>
      <c r="AQ19" s="127">
        <f>SUM(AQ4:AQ18)</f>
        <v>0</v>
      </c>
      <c r="AR19" s="64" t="e">
        <f t="shared" si="20"/>
        <v>#DIV/0!</v>
      </c>
      <c r="AS19" s="60">
        <f>D19+AP19</f>
        <v>0.21157407407407408</v>
      </c>
      <c r="AT19" s="109"/>
      <c r="AU19" s="109"/>
      <c r="AV19" s="110"/>
      <c r="AW19" s="114"/>
      <c r="BL19" s="58"/>
      <c r="BM19" s="58"/>
      <c r="BN19" s="58"/>
      <c r="BO19" s="58"/>
      <c r="BP19" s="58"/>
      <c r="BQ19" s="58"/>
    </row>
    <row r="20" spans="1:69" ht="12.75">
      <c r="A20" s="53" t="s">
        <v>37</v>
      </c>
      <c r="B20" s="52"/>
      <c r="C20" s="53"/>
      <c r="D20" s="19"/>
      <c r="E20" s="41"/>
      <c r="F20" s="42"/>
      <c r="G20" s="38" t="s">
        <v>53</v>
      </c>
      <c r="H20" s="67">
        <v>4</v>
      </c>
      <c r="I20" s="67">
        <v>6</v>
      </c>
      <c r="J20" s="67">
        <v>7</v>
      </c>
      <c r="K20" s="67"/>
      <c r="L20" s="67"/>
      <c r="M20" s="67"/>
      <c r="N20" s="67"/>
      <c r="O20" s="128"/>
      <c r="P20" s="128"/>
      <c r="Q20" s="68">
        <f>SUM(H20:O20)</f>
        <v>17</v>
      </c>
      <c r="R20" s="78" t="s">
        <v>182</v>
      </c>
      <c r="S20" s="32"/>
      <c r="T20" s="31"/>
      <c r="U20" s="16"/>
      <c r="V20" s="17"/>
      <c r="W20" s="104"/>
      <c r="X20" s="16"/>
      <c r="Y20" s="17"/>
      <c r="Z20" s="104"/>
      <c r="AA20" s="16"/>
      <c r="AB20" s="17"/>
      <c r="AC20" s="105"/>
      <c r="AD20" s="16"/>
      <c r="AE20" s="26"/>
      <c r="AF20" s="18"/>
      <c r="AG20" s="16"/>
      <c r="AH20" s="17"/>
      <c r="AI20" s="18"/>
      <c r="AJ20" s="16"/>
      <c r="AK20" s="17"/>
      <c r="AL20" s="18"/>
      <c r="AM20" s="16"/>
      <c r="AN20" s="17"/>
      <c r="AO20" s="18"/>
      <c r="AP20" s="20"/>
      <c r="AQ20" s="20"/>
      <c r="AR20" s="55" t="s">
        <v>34</v>
      </c>
      <c r="AS20" s="106"/>
      <c r="AW20" s="288" t="s">
        <v>150</v>
      </c>
      <c r="AX20" s="286">
        <f>SUM(AX4:AX9)</f>
        <v>154</v>
      </c>
      <c r="BL20" s="58"/>
      <c r="BM20" s="58"/>
      <c r="BN20" s="58"/>
      <c r="BO20" s="58"/>
      <c r="BP20" s="58"/>
      <c r="BQ20" s="58"/>
    </row>
    <row r="21" spans="1:69" ht="12.75">
      <c r="A21" s="103"/>
      <c r="B21" s="32"/>
      <c r="C21" s="31"/>
      <c r="D21" s="19"/>
      <c r="E21" s="43"/>
      <c r="F21" s="39"/>
      <c r="G21" s="36" t="s">
        <v>183</v>
      </c>
      <c r="H21" s="69">
        <v>1</v>
      </c>
      <c r="I21" s="69">
        <v>2</v>
      </c>
      <c r="J21" s="69">
        <v>2</v>
      </c>
      <c r="K21" s="69"/>
      <c r="L21" s="69"/>
      <c r="M21" s="69"/>
      <c r="N21" s="69"/>
      <c r="O21" s="129"/>
      <c r="P21" s="129"/>
      <c r="Q21" s="70">
        <f>SUM(H21:O21)</f>
        <v>5</v>
      </c>
      <c r="S21" s="32"/>
      <c r="T21" s="31"/>
      <c r="U21" s="16"/>
      <c r="V21" s="17"/>
      <c r="W21" s="104"/>
      <c r="X21" s="16"/>
      <c r="Y21" s="17"/>
      <c r="Z21" s="104"/>
      <c r="AA21" s="16"/>
      <c r="AB21" s="17"/>
      <c r="AC21" s="105"/>
      <c r="AD21" s="16"/>
      <c r="AE21" s="26"/>
      <c r="AF21" s="18"/>
      <c r="AG21" s="16"/>
      <c r="AH21" s="17"/>
      <c r="AI21" s="18"/>
      <c r="AJ21" s="16"/>
      <c r="AK21" s="17"/>
      <c r="AL21" s="18"/>
      <c r="AM21" s="16"/>
      <c r="AN21" s="117"/>
      <c r="AO21" s="18"/>
      <c r="AP21" s="16"/>
      <c r="AQ21" s="17"/>
      <c r="AR21" s="18"/>
      <c r="AS21" s="106"/>
      <c r="AW21" s="288" t="s">
        <v>151</v>
      </c>
      <c r="AX21" s="287">
        <f>AX20/6</f>
        <v>25.666666666666668</v>
      </c>
      <c r="BL21" s="58"/>
      <c r="BM21" s="58"/>
      <c r="BN21" s="58"/>
      <c r="BO21" s="58"/>
      <c r="BP21" s="58"/>
      <c r="BQ21" s="58"/>
    </row>
    <row r="22" spans="1:69" s="285" customFormat="1" ht="12.75">
      <c r="A22" s="264"/>
      <c r="B22" s="265"/>
      <c r="C22" s="266"/>
      <c r="D22" s="267"/>
      <c r="E22" s="268"/>
      <c r="F22" s="269"/>
      <c r="G22" s="270" t="s">
        <v>149</v>
      </c>
      <c r="H22" s="271"/>
      <c r="I22" s="271">
        <v>1</v>
      </c>
      <c r="J22" s="271">
        <v>1</v>
      </c>
      <c r="K22" s="271"/>
      <c r="L22" s="271"/>
      <c r="M22" s="271"/>
      <c r="N22" s="271"/>
      <c r="O22" s="272"/>
      <c r="P22" s="272"/>
      <c r="Q22" s="273">
        <f>SUM(H22:O22)</f>
        <v>2</v>
      </c>
      <c r="R22" s="274"/>
      <c r="S22" s="265"/>
      <c r="T22" s="266"/>
      <c r="U22" s="267"/>
      <c r="V22" s="275"/>
      <c r="W22" s="276"/>
      <c r="X22" s="267"/>
      <c r="Y22" s="275"/>
      <c r="Z22" s="276"/>
      <c r="AA22" s="267"/>
      <c r="AB22" s="275"/>
      <c r="AC22" s="276"/>
      <c r="AD22" s="267"/>
      <c r="AE22" s="277"/>
      <c r="AF22" s="278"/>
      <c r="AG22" s="267"/>
      <c r="AH22" s="275"/>
      <c r="AI22" s="278"/>
      <c r="AJ22" s="267"/>
      <c r="AK22" s="275"/>
      <c r="AL22" s="278"/>
      <c r="AM22" s="267"/>
      <c r="AN22" s="279"/>
      <c r="AO22" s="278"/>
      <c r="AP22" s="267"/>
      <c r="AQ22" s="275"/>
      <c r="AR22" s="278"/>
      <c r="AS22" s="280"/>
      <c r="AT22" s="281"/>
      <c r="AU22" s="281"/>
      <c r="AV22" s="282"/>
      <c r="AW22" s="283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4"/>
      <c r="BM22" s="284"/>
      <c r="BN22" s="284"/>
      <c r="BO22" s="284"/>
      <c r="BP22" s="284"/>
      <c r="BQ22" s="284"/>
    </row>
    <row r="23" spans="1:69" ht="12.75">
      <c r="A23" s="103"/>
      <c r="B23" s="32"/>
      <c r="C23" s="31"/>
      <c r="D23" s="19"/>
      <c r="E23" s="44"/>
      <c r="F23" s="40"/>
      <c r="G23" s="37" t="s">
        <v>28</v>
      </c>
      <c r="H23" s="241">
        <f>V19</f>
        <v>12</v>
      </c>
      <c r="I23" s="241">
        <f>Y19</f>
        <v>18</v>
      </c>
      <c r="J23" s="241">
        <f>AB19</f>
        <v>21</v>
      </c>
      <c r="K23" s="71"/>
      <c r="L23" s="71"/>
      <c r="M23" s="71"/>
      <c r="N23" s="71"/>
      <c r="O23" s="130"/>
      <c r="P23" s="261"/>
      <c r="Q23" s="72">
        <f>SUM(H23:O23)</f>
        <v>51</v>
      </c>
      <c r="R23" s="89"/>
      <c r="S23" s="32"/>
      <c r="T23" s="31"/>
      <c r="U23" s="16"/>
      <c r="V23" s="17"/>
      <c r="W23" s="104"/>
      <c r="X23" s="16"/>
      <c r="Y23" s="17"/>
      <c r="Z23" s="104"/>
      <c r="AA23" s="16"/>
      <c r="AB23" s="17"/>
      <c r="AC23" s="105"/>
      <c r="AD23" s="16"/>
      <c r="AE23" s="26"/>
      <c r="AF23" s="18"/>
      <c r="AG23" s="16"/>
      <c r="AH23" s="17"/>
      <c r="AI23" s="18"/>
      <c r="AJ23" s="16"/>
      <c r="AK23" s="17"/>
      <c r="AL23" s="18"/>
      <c r="AM23" s="16"/>
      <c r="AN23" s="17"/>
      <c r="AO23" s="18"/>
      <c r="AP23" s="16"/>
      <c r="AQ23" s="17"/>
      <c r="AR23" s="18"/>
      <c r="AS23" s="106"/>
      <c r="BL23" s="58"/>
      <c r="BM23" s="58"/>
      <c r="BN23" s="58"/>
      <c r="BO23" s="58"/>
      <c r="BP23" s="58"/>
      <c r="BQ23" s="58"/>
    </row>
    <row r="24" spans="1:69" ht="12.75">
      <c r="A24" s="103"/>
      <c r="B24" s="32"/>
      <c r="C24" s="31"/>
      <c r="D24" s="19"/>
      <c r="E24" s="44"/>
      <c r="F24" s="40"/>
      <c r="G24" s="37" t="s">
        <v>30</v>
      </c>
      <c r="H24" s="73">
        <v>0.2111111111111111</v>
      </c>
      <c r="I24" s="73">
        <v>0.23958333333333334</v>
      </c>
      <c r="J24" s="73">
        <v>0.27847222222222223</v>
      </c>
      <c r="K24" s="73"/>
      <c r="L24" s="73"/>
      <c r="M24" s="73"/>
      <c r="N24" s="73"/>
      <c r="O24" s="131"/>
      <c r="P24" s="262"/>
      <c r="Q24" s="107">
        <v>0.24861111111111112</v>
      </c>
      <c r="S24" s="32"/>
      <c r="T24" s="31"/>
      <c r="U24" s="16"/>
      <c r="V24" s="17"/>
      <c r="W24" s="104"/>
      <c r="X24" s="16"/>
      <c r="Y24" s="17"/>
      <c r="Z24" s="104"/>
      <c r="AA24" s="16"/>
      <c r="AB24" s="17"/>
      <c r="AC24" s="105"/>
      <c r="AD24" s="16"/>
      <c r="AE24" s="26"/>
      <c r="AF24" s="18"/>
      <c r="AG24" s="16"/>
      <c r="AH24" s="17"/>
      <c r="AI24" s="18"/>
      <c r="AJ24" s="16"/>
      <c r="AK24" s="17"/>
      <c r="AL24" s="18"/>
      <c r="AM24" s="16"/>
      <c r="AN24" s="17"/>
      <c r="AO24" s="18"/>
      <c r="AP24" s="16"/>
      <c r="AQ24" s="17"/>
      <c r="AR24" s="18"/>
      <c r="AS24" s="106"/>
      <c r="BL24" s="58"/>
      <c r="BM24" s="58"/>
      <c r="BN24" s="58"/>
      <c r="BO24" s="58"/>
      <c r="BP24" s="58"/>
      <c r="BQ24" s="58"/>
    </row>
    <row r="25" spans="1:69" ht="12.75">
      <c r="A25" s="103"/>
      <c r="B25" s="32"/>
      <c r="C25" s="31"/>
      <c r="D25" s="19"/>
      <c r="E25" s="44"/>
      <c r="F25" s="40"/>
      <c r="G25" s="37" t="s">
        <v>120</v>
      </c>
      <c r="H25" s="71"/>
      <c r="I25" s="71">
        <v>2</v>
      </c>
      <c r="J25" s="71">
        <v>2</v>
      </c>
      <c r="K25" s="71"/>
      <c r="L25" s="71"/>
      <c r="M25" s="71"/>
      <c r="N25" s="71"/>
      <c r="O25" s="132"/>
      <c r="P25" s="132"/>
      <c r="Q25" s="72">
        <f>SUM(I25:O25)</f>
        <v>4</v>
      </c>
      <c r="S25" s="32"/>
      <c r="T25" s="31"/>
      <c r="U25" s="16"/>
      <c r="V25" s="17"/>
      <c r="W25" s="104"/>
      <c r="X25" s="16"/>
      <c r="Y25" s="17"/>
      <c r="Z25" s="104"/>
      <c r="AA25" s="16"/>
      <c r="AB25" s="17"/>
      <c r="AC25" s="105"/>
      <c r="AD25" s="16"/>
      <c r="AE25" s="26"/>
      <c r="AF25" s="18"/>
      <c r="AG25" s="16"/>
      <c r="AH25" s="17"/>
      <c r="AI25" s="18"/>
      <c r="AJ25" s="16"/>
      <c r="AK25" s="17"/>
      <c r="AL25" s="18"/>
      <c r="AM25" s="16"/>
      <c r="AN25" s="17"/>
      <c r="AO25" s="18"/>
      <c r="AP25" s="16"/>
      <c r="AQ25" s="17"/>
      <c r="AR25" s="18"/>
      <c r="AS25" s="106"/>
      <c r="BL25" s="58"/>
      <c r="BM25" s="58"/>
      <c r="BN25" s="58"/>
      <c r="BO25" s="58"/>
      <c r="BP25" s="58"/>
      <c r="BQ25" s="58"/>
    </row>
    <row r="26" spans="1:69" ht="12.75">
      <c r="A26" s="103"/>
      <c r="B26" s="32"/>
      <c r="C26" s="31"/>
      <c r="D26" s="19"/>
      <c r="E26" s="44"/>
      <c r="F26" s="40"/>
      <c r="G26" s="37" t="s">
        <v>43</v>
      </c>
      <c r="H26" s="71"/>
      <c r="I26" s="71"/>
      <c r="J26" s="71"/>
      <c r="K26" s="71"/>
      <c r="L26" s="71"/>
      <c r="M26" s="71"/>
      <c r="N26" s="71"/>
      <c r="O26" s="132"/>
      <c r="P26" s="132"/>
      <c r="Q26" s="72">
        <f>SUM(H26:O26)</f>
        <v>0</v>
      </c>
      <c r="S26" s="32"/>
      <c r="T26" s="31"/>
      <c r="U26" s="16"/>
      <c r="V26" s="17"/>
      <c r="W26" s="104"/>
      <c r="X26" s="16"/>
      <c r="Y26" s="17"/>
      <c r="Z26" s="104"/>
      <c r="AA26" s="16"/>
      <c r="AB26" s="17"/>
      <c r="AC26" s="105"/>
      <c r="AD26" s="16"/>
      <c r="AE26" s="26"/>
      <c r="AF26" s="18"/>
      <c r="AG26" s="16"/>
      <c r="AH26" s="17"/>
      <c r="AI26" s="18"/>
      <c r="AJ26" s="16"/>
      <c r="AK26" s="17"/>
      <c r="AL26" s="18"/>
      <c r="AM26" s="16"/>
      <c r="AN26" s="17"/>
      <c r="AO26" s="18"/>
      <c r="AP26" s="16"/>
      <c r="AQ26" s="17"/>
      <c r="AR26" s="18"/>
      <c r="AS26" s="106"/>
      <c r="BL26" s="58"/>
      <c r="BM26" s="58"/>
      <c r="BN26" s="58"/>
      <c r="BO26" s="58"/>
      <c r="BP26" s="58"/>
      <c r="BQ26" s="58"/>
    </row>
    <row r="27" spans="1:69" ht="13.5" thickBot="1">
      <c r="A27" s="103"/>
      <c r="B27" s="32"/>
      <c r="C27" s="31"/>
      <c r="D27" s="19"/>
      <c r="E27" s="45"/>
      <c r="F27" s="46"/>
      <c r="G27" s="47" t="s">
        <v>33</v>
      </c>
      <c r="H27" s="74"/>
      <c r="I27" s="74"/>
      <c r="J27" s="74"/>
      <c r="K27" s="112"/>
      <c r="L27" s="74"/>
      <c r="M27" s="74"/>
      <c r="N27" s="74"/>
      <c r="O27" s="133"/>
      <c r="P27" s="133"/>
      <c r="Q27" s="75">
        <f>SUM(H27:O27)</f>
        <v>0</v>
      </c>
      <c r="S27" s="32"/>
      <c r="T27" s="31"/>
      <c r="U27" s="16"/>
      <c r="V27" s="17"/>
      <c r="W27" s="104"/>
      <c r="X27" s="16"/>
      <c r="Y27" s="17"/>
      <c r="Z27" s="104"/>
      <c r="AA27" s="16"/>
      <c r="AB27" s="17"/>
      <c r="AC27" s="105"/>
      <c r="AD27" s="16"/>
      <c r="AE27" s="26"/>
      <c r="AF27" s="18"/>
      <c r="AG27" s="16"/>
      <c r="AH27" s="17"/>
      <c r="AI27" s="18"/>
      <c r="AJ27" s="16"/>
      <c r="AK27" s="17"/>
      <c r="AL27" s="18"/>
      <c r="AM27" s="16"/>
      <c r="AN27" s="17"/>
      <c r="AO27" s="18"/>
      <c r="AP27" s="16"/>
      <c r="AQ27" s="17"/>
      <c r="AR27" s="18"/>
      <c r="AS27" s="106"/>
      <c r="BL27" s="58"/>
      <c r="BM27" s="58"/>
      <c r="BN27" s="58"/>
      <c r="BO27" s="58"/>
      <c r="BP27" s="58"/>
      <c r="BQ27" s="58"/>
    </row>
  </sheetData>
  <autoFilter ref="A3:AU27"/>
  <mergeCells count="1">
    <mergeCell ref="AT2:AW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2007-02-26T06:39:59Z</cp:lastPrinted>
  <dcterms:created xsi:type="dcterms:W3CDTF">2005-01-10T06:30:14Z</dcterms:created>
  <dcterms:modified xsi:type="dcterms:W3CDTF">2009-02-02T07:35:14Z</dcterms:modified>
  <cp:category/>
  <cp:version/>
  <cp:contentType/>
  <cp:contentStatus/>
</cp:coreProperties>
</file>